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'bsheet'!$A$1:$E$84</definedName>
    <definedName name="_xlnm.Print_Area" localSheetId="3">'cashflow'!$A$2:$E$74</definedName>
    <definedName name="_xlnm.Print_Area" localSheetId="2">'equity'!$A$1:$V$56</definedName>
    <definedName name="_xlnm.Print_Area" localSheetId="0">'income'!$A$1:$H$69</definedName>
    <definedName name="_xlnm.Print_Titles" localSheetId="4">'notes'!$A:$A,'notes'!$2:$7</definedName>
  </definedNames>
  <calcPr fullCalcOnLoad="1"/>
</workbook>
</file>

<file path=xl/sharedStrings.xml><?xml version="1.0" encoding="utf-8"?>
<sst xmlns="http://schemas.openxmlformats.org/spreadsheetml/2006/main" count="538" uniqueCount="409">
  <si>
    <t xml:space="preserve">             proposed disposal of its 2,500,000 ordinary shares of RM1.00 each in NASB, representing 100% equity interest in NASB</t>
  </si>
  <si>
    <t xml:space="preserve">             to EMZED for a nominal cash consideration of RM1,000.</t>
  </si>
  <si>
    <t>BOLTON BERHAD</t>
  </si>
  <si>
    <t>(Company No. 5572-H)</t>
  </si>
  <si>
    <t>(Incorporated in Malaysia)</t>
  </si>
  <si>
    <t>RM'000</t>
  </si>
  <si>
    <t>Revenue</t>
  </si>
  <si>
    <t>Finance costs</t>
  </si>
  <si>
    <t>Taxation</t>
  </si>
  <si>
    <t>Property, Plant and Equipment</t>
  </si>
  <si>
    <t>Current Assets</t>
  </si>
  <si>
    <t>Current Liabilities</t>
  </si>
  <si>
    <t>Share Capital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</si>
  <si>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</si>
  <si>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</si>
  <si>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</si>
  <si>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</si>
  <si>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</si>
  <si>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</si>
  <si>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</si>
  <si>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</si>
  <si>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</si>
  <si>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</si>
  <si>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</si>
  <si>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</si>
  <si>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</si>
  <si>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</si>
  <si>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</si>
  <si>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</si>
  <si>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</si>
  <si>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</si>
  <si>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</si>
  <si>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</si>
  <si>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</si>
  <si>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</si>
  <si>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</si>
  <si>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</si>
  <si>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</si>
  <si>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</si>
  <si>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</si>
  <si>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</si>
  <si>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Quoted investments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</si>
  <si>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</si>
  <si>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</si>
  <si>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</si>
  <si>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</si>
  <si>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</si>
  <si>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</si>
  <si>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</si>
  <si>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</si>
  <si>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Other investments</t>
  </si>
  <si>
    <t>Corporate Developments</t>
  </si>
  <si>
    <t>Group borrowings</t>
  </si>
  <si>
    <t>Total Group borrowings</t>
  </si>
  <si>
    <t>Off Balance Sheet Financial Instruments</t>
  </si>
  <si>
    <t>Material Litigation</t>
  </si>
  <si>
    <t>Earnings per share</t>
  </si>
  <si>
    <t>BY ORDER OF THE BOARD</t>
  </si>
  <si>
    <t>LIM SENG YON</t>
  </si>
  <si>
    <t>Kuala Lumpur</t>
  </si>
  <si>
    <t>Basis of Preparation</t>
  </si>
  <si>
    <t>All borrowings are denominated in Ringgit Malaysia.</t>
  </si>
  <si>
    <t>As at</t>
  </si>
  <si>
    <t>Long Term Borrowings</t>
  </si>
  <si>
    <t>Premium</t>
  </si>
  <si>
    <t>Distributable</t>
  </si>
  <si>
    <t>Exchange</t>
  </si>
  <si>
    <t>Business segments</t>
  </si>
  <si>
    <t>Segment results include items directly attributable to a segment as well as those that can be allocated on a reasonable basis.</t>
  </si>
  <si>
    <t>Dividends Proposed</t>
  </si>
  <si>
    <t>Valuation of property, plant and equipment</t>
  </si>
  <si>
    <t>Minority Interests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</si>
  <si>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</si>
  <si>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</si>
  <si>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</si>
  <si>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</si>
  <si>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</si>
  <si>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</si>
  <si>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</si>
  <si>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</si>
  <si>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</si>
  <si>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</si>
  <si>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</si>
  <si>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</si>
  <si>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</si>
  <si>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</si>
  <si>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</si>
  <si>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</si>
  <si>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</si>
  <si>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</si>
  <si>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</si>
  <si>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</si>
  <si>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</si>
  <si>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</si>
  <si>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</si>
  <si>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</si>
  <si>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</si>
  <si>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</si>
  <si>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</si>
  <si>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</si>
  <si>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</si>
  <si>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</si>
  <si>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</si>
  <si>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</si>
  <si>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</si>
  <si>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</si>
  <si>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Material Changes in the Quarterly Results as Compared with the Immediate Preceding Quarter</t>
  </si>
  <si>
    <t>Secretaries</t>
  </si>
  <si>
    <t>ADDITIONAL INFORMATION AS REQUIRED BY APPENDIX 9B OF THE BURSA MALAYSIA SECURITIES BERHAD</t>
  </si>
  <si>
    <t>Not applicable</t>
  </si>
  <si>
    <t>Property</t>
  </si>
  <si>
    <t>Development</t>
  </si>
  <si>
    <t>Investment</t>
  </si>
  <si>
    <t>Weighted average number of ordinary shares</t>
  </si>
  <si>
    <t>- as previously reported</t>
  </si>
  <si>
    <t>- as restated</t>
  </si>
  <si>
    <t>&amp; others</t>
  </si>
  <si>
    <t xml:space="preserve">   - Other investments</t>
  </si>
  <si>
    <t>Current taxation - current year</t>
  </si>
  <si>
    <t>Profit from operations</t>
  </si>
  <si>
    <t>At 1 April 2006 :</t>
  </si>
  <si>
    <t>Changes in Accounting Policies</t>
  </si>
  <si>
    <t>Inventories</t>
  </si>
  <si>
    <t>Investment Properties</t>
  </si>
  <si>
    <t>Other expenses</t>
  </si>
  <si>
    <t>Attributable to :</t>
  </si>
  <si>
    <t>Equity holders of the parent</t>
  </si>
  <si>
    <t>Other investing activities results</t>
  </si>
  <si>
    <t>Non Current Assets</t>
  </si>
  <si>
    <t>Other investments</t>
  </si>
  <si>
    <t>ASSETS</t>
  </si>
  <si>
    <t>TOTAL ASSETS</t>
  </si>
  <si>
    <t>EQUITY AND LIABILITIES</t>
  </si>
  <si>
    <t>Equity attributable to equity holders of the parent</t>
  </si>
  <si>
    <t>Share Premium</t>
  </si>
  <si>
    <t>Other reserves</t>
  </si>
  <si>
    <t>Shareholders' equity</t>
  </si>
  <si>
    <t>Treasury shares</t>
  </si>
  <si>
    <t>Total equity</t>
  </si>
  <si>
    <t>Non Current Liabilities</t>
  </si>
  <si>
    <t>Trade and other payables</t>
  </si>
  <si>
    <t>Total Liabilities</t>
  </si>
  <si>
    <t>Minority</t>
  </si>
  <si>
    <t>Interest</t>
  </si>
  <si>
    <t>Equity</t>
  </si>
  <si>
    <t>- effect of adoption of</t>
  </si>
  <si>
    <t>Treasury</t>
  </si>
  <si>
    <t>Shares</t>
  </si>
  <si>
    <t>Development properties</t>
  </si>
  <si>
    <t>Trade and other receivables</t>
  </si>
  <si>
    <t>Tax recoverable</t>
  </si>
  <si>
    <t>Cash and cash equivalents</t>
  </si>
  <si>
    <t>Short term investments</t>
  </si>
  <si>
    <t>Borrowings</t>
  </si>
  <si>
    <t>Operating profit</t>
  </si>
  <si>
    <t>Profit before taxation</t>
  </si>
  <si>
    <t xml:space="preserve">Net Assets per share attributable to </t>
  </si>
  <si>
    <t xml:space="preserve">    Equity Holders of the Parent (RM)</t>
  </si>
  <si>
    <t>Cash and bank balances</t>
  </si>
  <si>
    <t>Bank overdrafts</t>
  </si>
  <si>
    <t xml:space="preserve">(The Condensed Consolidated Income Statements should be read in conjunction with the audited Financial Statements </t>
  </si>
  <si>
    <t xml:space="preserve">        FRS 3</t>
  </si>
  <si>
    <t>Retained Profits/</t>
  </si>
  <si>
    <t>Minority interests</t>
  </si>
  <si>
    <t>A13.</t>
  </si>
  <si>
    <t>Operating profit before changes in working capital</t>
  </si>
  <si>
    <t>WONG WAI FONG</t>
  </si>
  <si>
    <t>31/03/2007</t>
  </si>
  <si>
    <t>At 31 March 2007</t>
  </si>
  <si>
    <t>Cost of sales</t>
  </si>
  <si>
    <t>Assets of disposal group classified as held for sale</t>
  </si>
  <si>
    <t>Gross profit</t>
  </si>
  <si>
    <t>Other income</t>
  </si>
  <si>
    <t>Liabilities directly associated with the assets</t>
  </si>
  <si>
    <t xml:space="preserve">      classified as held for sale</t>
  </si>
  <si>
    <t>Employee benefits expense</t>
  </si>
  <si>
    <t>Depreciation and amortisation</t>
  </si>
  <si>
    <t>Profit for the year</t>
  </si>
  <si>
    <t>Amounts recognised directly in equity relating to assets</t>
  </si>
  <si>
    <t xml:space="preserve">       classified as held for sale</t>
  </si>
  <si>
    <t>Dilution in equity interest</t>
  </si>
  <si>
    <t>Amount recognised directly in equity relating to</t>
  </si>
  <si>
    <t xml:space="preserve">       assets classified as held for sale</t>
  </si>
  <si>
    <t>--------------------------------------------------Non-distributable Reserves----------------------</t>
  </si>
  <si>
    <t>Relating to</t>
  </si>
  <si>
    <t>Assets Held</t>
  </si>
  <si>
    <t>for Sale</t>
  </si>
  <si>
    <t xml:space="preserve">     of the parent :</t>
  </si>
  <si>
    <t>Profit from continuing operations</t>
  </si>
  <si>
    <t>Basic earnings per share (sen) for :</t>
  </si>
  <si>
    <t>sen</t>
  </si>
  <si>
    <t>Foreign currency translation</t>
  </si>
  <si>
    <t>Impairment losses</t>
  </si>
  <si>
    <t>Reversal of deferred tax</t>
  </si>
  <si>
    <t>Issue of ordinary shares :</t>
  </si>
  <si>
    <t xml:space="preserve">     acquisition of subsidiary</t>
  </si>
  <si>
    <t>Treasury shares purchased</t>
  </si>
  <si>
    <t>Construction</t>
  </si>
  <si>
    <t>&amp; Engineering</t>
  </si>
  <si>
    <t>less : eliminations of inter-segment</t>
  </si>
  <si>
    <t>Cash and bank balances classified as held for sale</t>
  </si>
  <si>
    <t xml:space="preserve">        - Equity investments</t>
  </si>
  <si>
    <t>Unaudited</t>
  </si>
  <si>
    <t>Audited</t>
  </si>
  <si>
    <t>Land held for property development</t>
  </si>
  <si>
    <t>Deferred tax assets</t>
  </si>
  <si>
    <t>Long term payables and deferred income</t>
  </si>
  <si>
    <t>Current tax payable</t>
  </si>
  <si>
    <t xml:space="preserve">Goodwill </t>
  </si>
  <si>
    <t xml:space="preserve">   - Dividend from an associated company</t>
  </si>
  <si>
    <t>UNAUDITED CONDENSED CONSOLIDATED INCOME STATEMENTS</t>
  </si>
  <si>
    <t>Individual quarter ended</t>
  </si>
  <si>
    <t>(restated)</t>
  </si>
  <si>
    <t>Cumulative quarter ended</t>
  </si>
  <si>
    <t>Continuing operations</t>
  </si>
  <si>
    <t xml:space="preserve">Earnings per share attributable to equity holders </t>
  </si>
  <si>
    <t>Basic, for profit from continuing operations</t>
  </si>
  <si>
    <t>UNAUDITED CONDENSED CONSOLIDATED BALANCE SHEETS</t>
  </si>
  <si>
    <t>for the year ended 31 March 2007 and the accompanying notes attached to the interim financial statements)</t>
  </si>
  <si>
    <t>UNAUDITED CONDENSED CONSOLIDATED STATEMENT OF CHANGES IN EQUITY</t>
  </si>
  <si>
    <t>UNAUDITED CONDENSED CONSOLIDATED CASH FLOW STATEMENTS</t>
  </si>
  <si>
    <t>Profit before tax from:</t>
  </si>
  <si>
    <t xml:space="preserve">         Continuing operations</t>
  </si>
  <si>
    <t>stated</t>
  </si>
  <si>
    <t>Individual</t>
  </si>
  <si>
    <t>The audit report of the Group's most recent annual audited financial statements for the year ended 31 March 2007 was not qualified.</t>
  </si>
  <si>
    <t xml:space="preserve">Cumulative </t>
  </si>
  <si>
    <t>There were no other major changes in estimates that have a material effect on the results in the quarter under review.</t>
  </si>
  <si>
    <t xml:space="preserve">Share of results of associates and jointly </t>
  </si>
  <si>
    <t xml:space="preserve">    controlled entities</t>
  </si>
  <si>
    <t>Segment results from continuing operations</t>
  </si>
  <si>
    <t xml:space="preserve">Financial Statements for the year ended 31 March 2007 and the accompanying notes attached to </t>
  </si>
  <si>
    <t>the interim financial statements)</t>
  </si>
  <si>
    <t>Investment in associates and jointly controlled entities</t>
  </si>
  <si>
    <t xml:space="preserve">   - Property, plant and equipment</t>
  </si>
  <si>
    <t xml:space="preserve">   - Jointly controlled entities</t>
  </si>
  <si>
    <t>Share of results of associates and jointly controlled entities</t>
  </si>
  <si>
    <t>Cashflow from operating activities</t>
  </si>
  <si>
    <t>Cashflow from investing activities</t>
  </si>
  <si>
    <t>Cashflow from financing activities</t>
  </si>
  <si>
    <t>Total cashflows</t>
  </si>
  <si>
    <t>A14.</t>
  </si>
  <si>
    <t xml:space="preserve">Taxation </t>
  </si>
  <si>
    <t>Dividends</t>
  </si>
  <si>
    <t xml:space="preserve">   - Dividend paid</t>
  </si>
  <si>
    <t xml:space="preserve">   - Net cash paid for acquisition of a subsidiary</t>
  </si>
  <si>
    <t xml:space="preserve">   - Net cash from disposal of an associated company</t>
  </si>
  <si>
    <t xml:space="preserve">The interim financial report is unaudited and has been prepared in accordance with Financial Reporting Standard (FRS) 134: Interim </t>
  </si>
  <si>
    <t xml:space="preserve">Financial Reporting and paragraph 9.22 of the Listing Requirements of Bursa Malaysia Securities Berhad and should be read in </t>
  </si>
  <si>
    <t>conjunction with the Group's audited financial statements for the year ended 31 March 2007.</t>
  </si>
  <si>
    <t xml:space="preserve">The accounting policies and methods of computation by the Group in this interim report are consistent with those adopted in the </t>
  </si>
  <si>
    <t>most recent annual audited financial statements.</t>
  </si>
  <si>
    <t>quarter</t>
  </si>
  <si>
    <t xml:space="preserve"> ended</t>
  </si>
  <si>
    <t xml:space="preserve">The valuation of land and buildings have been brought forward, without amendment from the most recent annual audited financial </t>
  </si>
  <si>
    <t xml:space="preserve">professional valuers less depreciation, as permitted under the transitional provision of IAS 16 (Revised): Property, Plant and </t>
  </si>
  <si>
    <t>Equipment.</t>
  </si>
  <si>
    <t>than the sale of land and buildings in the normal course of business as property developers.</t>
  </si>
  <si>
    <t xml:space="preserve">quarter </t>
  </si>
  <si>
    <t>Shares held by Employees' Trust Scheme</t>
  </si>
  <si>
    <t>Shares held</t>
  </si>
  <si>
    <t>by Employees'</t>
  </si>
  <si>
    <t>Trust Scheme</t>
  </si>
  <si>
    <t xml:space="preserve">Purchase of shares held under Employees' </t>
  </si>
  <si>
    <t xml:space="preserve">       Trust Scheme</t>
  </si>
  <si>
    <t>Head office expenses</t>
  </si>
  <si>
    <t>31 March 2007.</t>
  </si>
  <si>
    <t xml:space="preserve">       (b)  The Company had on 28 September 2007 announced that it had entered into a Share Sale Agreement with EMZED for the</t>
  </si>
  <si>
    <t>Retained Earnings/(Accumulated Losses)</t>
  </si>
  <si>
    <t>Capital reduction</t>
  </si>
  <si>
    <t>(Accumulated Losses)</t>
  </si>
  <si>
    <t xml:space="preserve">    from minority shareholders</t>
  </si>
  <si>
    <t xml:space="preserve">   - Acquisition of additional interests from minority shareholders</t>
  </si>
  <si>
    <t>Acquisition of additional interests in a subsidiary</t>
  </si>
  <si>
    <t xml:space="preserve">        excluding treasury shares and shares held by</t>
  </si>
  <si>
    <t xml:space="preserve"> - hotel operations</t>
  </si>
  <si>
    <t xml:space="preserve">(i)  CIMB Investment Bank Berhad, on behalf of the Company, had on 31 July 2007 announced that the Company proposed to </t>
  </si>
  <si>
    <t xml:space="preserve">(ii)  (a)  The Company had on 28 September 2007 announced that NASB has entered into a Sale and Purchase Agreement with </t>
  </si>
  <si>
    <t xml:space="preserve">            69, Bandar Kuala Lumpur, Daerah Wilayah Persekutuan, together with an existing nineteen (19) storey building known as</t>
  </si>
  <si>
    <t xml:space="preserve">            "Hotel Midah" erected thereon together with the fixtures and fittings for a total cash consideration of RM26.0 million. </t>
  </si>
  <si>
    <t xml:space="preserve">       undertake a non-renounceable offer for sale ("OFS") of part of the Company's interest in Symphony House Berhad ("Symphony") </t>
  </si>
  <si>
    <t xml:space="preserve">       to the shareholders of the Company on the basis of 2 Symphony ordinary shares of RM0.10 each for every 5 ordinary shares of </t>
  </si>
  <si>
    <t>Revenue from continuing operations</t>
  </si>
  <si>
    <t>Total revenue</t>
  </si>
  <si>
    <t>Net revenue from continuing operations</t>
  </si>
  <si>
    <t>--------------------------------------------------------------------Attributable to Equity Holders of the Parent----------------------------------------------------------</t>
  </si>
  <si>
    <t>Shareholders'</t>
  </si>
  <si>
    <t>Deposits with licensed financial institutions</t>
  </si>
  <si>
    <t xml:space="preserve">       RM1.00 each held in the Company.  The OFS was completed on 31 January 2008 with a total of 36,906,535 shares sold. </t>
  </si>
  <si>
    <t xml:space="preserve">            EMZED for the proposed disposal by NASB, of all that parcel of freehold land held under H.S. (D) 80171, PT No. 68, Section</t>
  </si>
  <si>
    <t>FOR THE YEAR ENDED 31 MARCH 2008</t>
  </si>
  <si>
    <t>31/3/2008</t>
  </si>
  <si>
    <t>31/3/2007</t>
  </si>
  <si>
    <t>31/3/08</t>
  </si>
  <si>
    <t>31/3/07</t>
  </si>
  <si>
    <t>Profit for the period/year</t>
  </si>
  <si>
    <t>Amount recognised directly in equity relating</t>
  </si>
  <si>
    <t>Year</t>
  </si>
  <si>
    <t>Unaudited interim report for the year ended 31 March 2008</t>
  </si>
  <si>
    <t xml:space="preserve">During the current financial quarter, the Company repurchased 1,404,200 of its issued share capital of RM1 each from the open </t>
  </si>
  <si>
    <t>2008, the Company has 14,786,000 ordinary shares held as treasury shares.</t>
  </si>
  <si>
    <t>As at 31 March 2008, there were no material changes in contingent liabilities since the last annual audited balance sheet as at</t>
  </si>
  <si>
    <t xml:space="preserve">        (collectively referred to as "Proposed Disposals")</t>
  </si>
  <si>
    <t xml:space="preserve">(iii)  The Company had on 19 December 2007 announced that it had entered into a Share Sale Agreement ("SSA") with Valentvest  </t>
  </si>
  <si>
    <t>Prospects for the financial year ending 31 March 2009</t>
  </si>
  <si>
    <t xml:space="preserve">         Taxation paid</t>
  </si>
  <si>
    <t xml:space="preserve">        - Other borrowing</t>
  </si>
  <si>
    <t xml:space="preserve">31March 2008 (2007: 2.5 sen).  </t>
  </si>
  <si>
    <t>Meeting to be held.</t>
  </si>
  <si>
    <t>Loss on disposal of associated companies</t>
  </si>
  <si>
    <t xml:space="preserve">- Gain on disposal of property, plant &amp; equipment </t>
  </si>
  <si>
    <t>Disposal of subsidiary</t>
  </si>
  <si>
    <t>FRS 117   -   Leases</t>
  </si>
  <si>
    <t>FRS 134    -   Related Party Transactions</t>
  </si>
  <si>
    <t>follows:</t>
  </si>
  <si>
    <t>As restated</t>
  </si>
  <si>
    <t>FRS 117</t>
  </si>
  <si>
    <t>As previously</t>
  </si>
  <si>
    <t>Prepaid land lease payments</t>
  </si>
  <si>
    <t>No dividend was paid during the period under review.</t>
  </si>
  <si>
    <t>Impairment loss on - associated company</t>
  </si>
  <si>
    <t>Debt of associated company written off</t>
  </si>
  <si>
    <t xml:space="preserve">                            - other investment</t>
  </si>
  <si>
    <t>Deferred Taxation - current year</t>
  </si>
  <si>
    <t>disclosed in Note B8(ii).</t>
  </si>
  <si>
    <t>Profit for the year from continuing operations</t>
  </si>
  <si>
    <t>Gain on disposal of a subsidiary</t>
  </si>
  <si>
    <t>Gain on disposal of property, plant &amp; equipment</t>
  </si>
  <si>
    <t>-  Gain/(loss) on disposal of subsidiaries</t>
  </si>
  <si>
    <t>Quarrying</t>
  </si>
  <si>
    <t>&amp; Premix</t>
  </si>
  <si>
    <t xml:space="preserve">On 31 March 2008, the Company completed the disposal of Noble Accord Sdn Bhd. As at 31March 2008, the Group have effectively </t>
  </si>
  <si>
    <t xml:space="preserve">divested its hotel and food franchising operations.  </t>
  </si>
  <si>
    <t>year ended 31 March 2007.</t>
  </si>
  <si>
    <t xml:space="preserve">The effective tax rate of the Group for the year under review is lower than the statutory tax rate principally due to the other investing   </t>
  </si>
  <si>
    <t>activities results, which are not subject to tax.</t>
  </si>
  <si>
    <t xml:space="preserve">For the quarter ended 31 March 2008, the Group achieved a profit before tax of RM11.814 million from a revenue of </t>
  </si>
  <si>
    <t xml:space="preserve">RM 65.285 million while for the current year to date, the Group achieved a profit before tax of RM58.246 million from a </t>
  </si>
  <si>
    <t xml:space="preserve">        Total (loss)/profit on disposal</t>
  </si>
  <si>
    <t xml:space="preserve">The Board of Directors has recommended a final dividend of 3.0 sen per share less 26% tax in respect of the financial year ended </t>
  </si>
  <si>
    <t xml:space="preserve">    to assets classified as held for sale</t>
  </si>
  <si>
    <t>On 1 April 2007, the Group adopted the following FRSs mandatory for the financial periods beginning on or after 1 January 2007:</t>
  </si>
  <si>
    <t>The effect of adoption of FRS 117 on the balance sheet of the Group for the financial year ended 31 March 2007 have been restated as</t>
  </si>
  <si>
    <t>Property, plant and equipment</t>
  </si>
  <si>
    <t>Management</t>
  </si>
  <si>
    <t>The previous year results have also included the results of Rampai-Niaga Sdn Bhd, the disposal of which was completed in the financial</t>
  </si>
  <si>
    <t>The main contributor to the profit before tax continues to be the Property Development business which contributed RM57.0 million or about</t>
  </si>
  <si>
    <t>83% of the Group's results.</t>
  </si>
  <si>
    <t xml:space="preserve">        The Proposed Disposals were completed on 31 March 2008.</t>
  </si>
  <si>
    <t xml:space="preserve">       Sdn Bhd ("LTLR") for a total cash consideration of RM50,351,289.  Simultaneously, the Company also entered into an Assignment of   </t>
  </si>
  <si>
    <t xml:space="preserve">       Sdn Bhd ("the Purchaser") for the proposed disposal of its 17,102,883 ordinary shares of RM1.00 each in Lim Thiam Leong Realty </t>
  </si>
  <si>
    <t xml:space="preserve">        by the Purchaser.</t>
  </si>
  <si>
    <t xml:space="preserve">previous quarter as well as higher overheads incurred during this quarter.  In addition the period of January to March is generally a slower </t>
  </si>
  <si>
    <t xml:space="preserve"> </t>
  </si>
  <si>
    <t>period for the construction and building industry due to the long festive period which affects the progress of work done.</t>
  </si>
  <si>
    <t>Barring any unforeseen circumstances, the directors are confident of a stronger financial performance of the Group for the financial year</t>
  </si>
  <si>
    <t>ending 31 March 2009.</t>
  </si>
  <si>
    <t>There are no financial instruments with off balance sheet risks as at the date of this report.</t>
  </si>
  <si>
    <t>There is no material litigation pending as at the date of this report.</t>
  </si>
  <si>
    <t>The proposed dividend payout of approximately RM6.794 million is subject to the approval of shareholders at the Annual General</t>
  </si>
  <si>
    <t>Discontinued Operations</t>
  </si>
  <si>
    <t xml:space="preserve">         Discontinued operations</t>
  </si>
  <si>
    <t>Analysis of cash and cash equivalents at end of the financial year:</t>
  </si>
  <si>
    <t>------------------------------Year ended 31/3/2008---------------------------------------------------</t>
  </si>
  <si>
    <t>Discontinued operations</t>
  </si>
  <si>
    <t>Profit for the year from discontinued operations</t>
  </si>
  <si>
    <t>Profit for the period/year from continuing operations</t>
  </si>
  <si>
    <t>TOTAL EQUITY AND LIABILITIES</t>
  </si>
  <si>
    <t>At 31 March 2008</t>
  </si>
  <si>
    <t>revenue of RM293.787 million.</t>
  </si>
  <si>
    <t>31/03/08</t>
  </si>
  <si>
    <t xml:space="preserve">         Employees' Trust Scheme ('000)</t>
  </si>
  <si>
    <t>Profit for the period/year attributable to the ordinary equity</t>
  </si>
  <si>
    <t>Profit/(loss) for the period/year from discontinued operations</t>
  </si>
  <si>
    <t>Basic, for profit/(loss) from discontinued operations</t>
  </si>
  <si>
    <t>Basic, for profit for the period/year</t>
  </si>
  <si>
    <t xml:space="preserve">(The Condensed Consolidated Balance Sheets should be read in conjunction with the audited  </t>
  </si>
  <si>
    <t xml:space="preserve">         Net change in current liabilities</t>
  </si>
  <si>
    <t xml:space="preserve">         Land held for property development</t>
  </si>
  <si>
    <t xml:space="preserve">   - Net cash from sale of subsidiaries</t>
  </si>
  <si>
    <t>Cash and Cash Equivalents at beginning of the year</t>
  </si>
  <si>
    <t>Cash and Cash Equivalents at end of the year</t>
  </si>
  <si>
    <t xml:space="preserve">(The Condensed Consolidated Cash Flow Statements should be read in conjunction with the audited  </t>
  </si>
  <si>
    <t xml:space="preserve">(The Condensed Consolidated Statement of Changes in Equity should be read in conjunction with the audited Financial Statements </t>
  </si>
  <si>
    <t xml:space="preserve">                             -property, plant &amp; equipment</t>
  </si>
  <si>
    <t>Included in other investing results were :-</t>
  </si>
  <si>
    <t xml:space="preserve">market at an average cost of RM0.92 per share. The shares repurchased were retained as treasury shares. As at 31 March  </t>
  </si>
  <si>
    <t>Discontinued operations - hotel operations</t>
  </si>
  <si>
    <t>Save as disclosed in Note B8, there were no material subsequent events since 31 March 2008.</t>
  </si>
  <si>
    <t xml:space="preserve">statements for the year ended 31 March 2007. The carrying value was based on a valuation carried out in 1983 by independent </t>
  </si>
  <si>
    <t>There were no changes in the composition of the Group, other than Symphony House Berhad which ceased to be an associated company</t>
  </si>
  <si>
    <t>pursuant to the Offer for Sale as disclosed in Note B 8(i).  The disposal of Noble Accord Sdn Bhd was completed on 31March 2008, as</t>
  </si>
  <si>
    <t>The results of the hotel and the food franchising operations were presented on the consolidated income statements as discontinued operations.</t>
  </si>
  <si>
    <t>The revenue, results and cashflows of the discontinued operations were as follows:</t>
  </si>
  <si>
    <t>Operating profit/(loss)</t>
  </si>
  <si>
    <t>Profit/(loss) before taxation</t>
  </si>
  <si>
    <t>Profit/(loss) for the year from discontinued operations</t>
  </si>
  <si>
    <t>Included in the profit/(loss) from operations were the following:</t>
  </si>
  <si>
    <t>The result of the current quarter was lower than the preceding quarter mainly due to the gain on disposal of subsidiaries recognised in the</t>
  </si>
  <si>
    <t xml:space="preserve">                       - under provision in prior year</t>
  </si>
  <si>
    <t xml:space="preserve">                         - under provision in prior year</t>
  </si>
  <si>
    <t xml:space="preserve">Sale of unquoted investments during the current financial period were as disclosed in note B8. There were no sales of properties other </t>
  </si>
  <si>
    <t>(a) Total purchases and sales of quoted investments were as follows :-</t>
  </si>
  <si>
    <t>(b) Investments in quoted securities as at 31 March 2008 were as follows :-</t>
  </si>
  <si>
    <t xml:space="preserve">       disposal.  However, the SSA was terminated on 28 April 2008 due to the non-compliance to the terms and conditions of the SSA </t>
  </si>
  <si>
    <t xml:space="preserve">       Debts Agreement with the Purchaser for the recovery of the assigned debts of LTLR on the completion date of the proposed</t>
  </si>
  <si>
    <t>Particulars of the Group's borrowings as at 31 March 2008 were as follows :-</t>
  </si>
  <si>
    <t>Profit/(loss) from discontinued operations</t>
  </si>
  <si>
    <t xml:space="preserve">          holders of the parent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</si>
</sst>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\(0\)"/>
    <numFmt numFmtId="182" formatCode="_(* #,##0.000_);_(* \(#,##0.000\);_(* &quot;-&quot;??_);_(@_)"/>
    <numFmt numFmtId="183" formatCode="#,##0\ ;[Red]\(#,##0\);&quot;  -     &quot;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utura Std Medium"/>
      <family val="2"/>
    </font>
    <font>
      <sz val="10"/>
      <name val="Futura Std Medium"/>
      <family val="2"/>
    </font>
    <font>
      <b/>
      <u val="single"/>
      <sz val="10"/>
      <name val="Futura Std Medium"/>
      <family val="2"/>
    </font>
    <font>
      <i/>
      <sz val="10"/>
      <name val="Futura Std Medium"/>
      <family val="2"/>
    </font>
    <font>
      <b/>
      <u val="single"/>
      <sz val="9"/>
      <name val="Futura Std Medium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1" fillId="0" borderId="0" xfId="0" applyNumberFormat="1" applyFont="1" applyAlignment="1" quotePrefix="1">
      <alignment horizontal="center"/>
    </xf>
    <xf numFmtId="41" fontId="0" fillId="0" borderId="0" xfId="15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16" fontId="1" fillId="0" borderId="0" xfId="0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1" fontId="6" fillId="0" borderId="0" xfId="15" applyNumberFormat="1" applyFont="1" applyBorder="1" applyAlignment="1">
      <alignment/>
    </xf>
    <xf numFmtId="41" fontId="6" fillId="0" borderId="0" xfId="15" applyNumberFormat="1" applyFont="1" applyBorder="1" applyAlignment="1">
      <alignment/>
    </xf>
    <xf numFmtId="41" fontId="6" fillId="0" borderId="1" xfId="15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41" fontId="6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6" fillId="0" borderId="2" xfId="15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3" xfId="15" applyNumberFormat="1" applyFont="1" applyBorder="1" applyAlignment="1">
      <alignment/>
    </xf>
    <xf numFmtId="41" fontId="6" fillId="0" borderId="0" xfId="17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17" applyNumberFormat="1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0" xfId="17" applyNumberFormat="1" applyFont="1" applyBorder="1" applyAlignment="1">
      <alignment horizontal="center"/>
    </xf>
    <xf numFmtId="177" fontId="6" fillId="0" borderId="0" xfId="17" applyNumberFormat="1" applyFont="1" applyBorder="1" applyAlignment="1">
      <alignment/>
    </xf>
    <xf numFmtId="177" fontId="6" fillId="0" borderId="4" xfId="17" applyNumberFormat="1" applyFont="1" applyBorder="1" applyAlignment="1">
      <alignment/>
    </xf>
    <xf numFmtId="37" fontId="6" fillId="0" borderId="0" xfId="17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17" applyNumberFormat="1" applyFont="1" applyBorder="1" applyAlignment="1">
      <alignment horizontal="right"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7" fillId="0" borderId="0" xfId="0" applyFont="1" applyFill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1" fontId="6" fillId="0" borderId="0" xfId="17" applyNumberFormat="1" applyFont="1" applyFill="1" applyBorder="1" applyAlignment="1">
      <alignment horizontal="right"/>
    </xf>
    <xf numFmtId="41" fontId="6" fillId="0" borderId="3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>
      <alignment/>
    </xf>
    <xf numFmtId="41" fontId="6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6" fillId="0" borderId="5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1" fontId="6" fillId="0" borderId="0" xfId="15" applyNumberFormat="1" applyFont="1" applyAlignment="1">
      <alignment/>
    </xf>
    <xf numFmtId="41" fontId="6" fillId="0" borderId="0" xfId="15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16" fontId="5" fillId="0" borderId="0" xfId="0" applyNumberFormat="1" applyFont="1" applyAlignment="1" quotePrefix="1">
      <alignment horizontal="center"/>
    </xf>
    <xf numFmtId="16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/>
    </xf>
    <xf numFmtId="0" fontId="6" fillId="0" borderId="0" xfId="0" applyFont="1" applyFill="1" applyAlignment="1" quotePrefix="1">
      <alignment/>
    </xf>
    <xf numFmtId="174" fontId="6" fillId="0" borderId="0" xfId="15" applyNumberFormat="1" applyFont="1" applyBorder="1" applyAlignment="1">
      <alignment/>
    </xf>
    <xf numFmtId="174" fontId="6" fillId="0" borderId="1" xfId="15" applyNumberFormat="1" applyFont="1" applyBorder="1" applyAlignment="1">
      <alignment/>
    </xf>
    <xf numFmtId="174" fontId="6" fillId="0" borderId="3" xfId="15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 quotePrefix="1">
      <alignment/>
    </xf>
    <xf numFmtId="41" fontId="6" fillId="0" borderId="0" xfId="0" applyNumberFormat="1" applyFont="1" applyAlignment="1" quotePrefix="1">
      <alignment/>
    </xf>
    <xf numFmtId="41" fontId="5" fillId="0" borderId="0" xfId="0" applyNumberFormat="1" applyFont="1" applyAlignment="1" quotePrefix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6" fillId="0" borderId="4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left"/>
    </xf>
    <xf numFmtId="0" fontId="6" fillId="0" borderId="0" xfId="0" applyFont="1" applyAlignment="1" quotePrefix="1">
      <alignment horizontal="left"/>
    </xf>
    <xf numFmtId="174" fontId="6" fillId="0" borderId="0" xfId="0" applyNumberFormat="1" applyFont="1" applyAlignment="1">
      <alignment/>
    </xf>
    <xf numFmtId="174" fontId="6" fillId="0" borderId="4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6" fillId="0" borderId="0" xfId="15" applyNumberFormat="1" applyFont="1" applyAlignment="1">
      <alignment/>
    </xf>
    <xf numFmtId="37" fontId="6" fillId="0" borderId="5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4" fontId="6" fillId="0" borderId="0" xfId="15" applyNumberFormat="1" applyFont="1" applyAlignment="1">
      <alignment/>
    </xf>
    <xf numFmtId="37" fontId="6" fillId="0" borderId="2" xfId="0" applyNumberFormat="1" applyFont="1" applyBorder="1" applyAlignment="1">
      <alignment/>
    </xf>
    <xf numFmtId="174" fontId="6" fillId="0" borderId="2" xfId="15" applyNumberFormat="1" applyFont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wrapText="1"/>
    </xf>
    <xf numFmtId="41" fontId="6" fillId="0" borderId="0" xfId="0" applyNumberFormat="1" applyFont="1" applyAlignment="1">
      <alignment wrapText="1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center"/>
    </xf>
    <xf numFmtId="41" fontId="6" fillId="0" borderId="0" xfId="15" applyNumberFormat="1" applyFont="1" applyFill="1" applyBorder="1" applyAlignment="1">
      <alignment horizontal="right"/>
    </xf>
    <xf numFmtId="41" fontId="6" fillId="0" borderId="5" xfId="15" applyNumberFormat="1" applyFont="1" applyFill="1" applyBorder="1" applyAlignment="1">
      <alignment horizontal="right"/>
    </xf>
    <xf numFmtId="41" fontId="6" fillId="0" borderId="0" xfId="0" applyNumberFormat="1" applyFont="1" applyAlignment="1" quotePrefix="1">
      <alignment/>
    </xf>
    <xf numFmtId="41" fontId="6" fillId="0" borderId="0" xfId="15" applyNumberFormat="1" applyFont="1" applyBorder="1" applyAlignment="1">
      <alignment horizontal="right"/>
    </xf>
    <xf numFmtId="41" fontId="6" fillId="0" borderId="6" xfId="15" applyNumberFormat="1" applyFont="1" applyBorder="1" applyAlignment="1">
      <alignment horizontal="right"/>
    </xf>
    <xf numFmtId="41" fontId="6" fillId="0" borderId="0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41" fontId="6" fillId="0" borderId="0" xfId="17" applyNumberFormat="1" applyFont="1" applyBorder="1" applyAlignment="1">
      <alignment horizontal="center"/>
    </xf>
    <xf numFmtId="41" fontId="6" fillId="0" borderId="0" xfId="17" applyNumberFormat="1" applyFont="1" applyAlignment="1">
      <alignment horizontal="center"/>
    </xf>
    <xf numFmtId="41" fontId="5" fillId="0" borderId="0" xfId="17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6" fillId="0" borderId="0" xfId="17" applyNumberFormat="1" applyFont="1" applyAlignment="1">
      <alignment/>
    </xf>
    <xf numFmtId="41" fontId="6" fillId="0" borderId="0" xfId="17" applyNumberFormat="1" applyFont="1" applyBorder="1" applyAlignment="1">
      <alignment/>
    </xf>
    <xf numFmtId="41" fontId="6" fillId="0" borderId="0" xfId="17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6" fillId="0" borderId="1" xfId="17" applyNumberFormat="1" applyFont="1" applyBorder="1" applyAlignment="1">
      <alignment/>
    </xf>
    <xf numFmtId="41" fontId="6" fillId="0" borderId="7" xfId="17" applyNumberFormat="1" applyFont="1" applyBorder="1" applyAlignment="1">
      <alignment/>
    </xf>
    <xf numFmtId="41" fontId="5" fillId="0" borderId="0" xfId="0" applyNumberFormat="1" applyFont="1" applyAlignment="1" quotePrefix="1">
      <alignment/>
    </xf>
    <xf numFmtId="177" fontId="6" fillId="0" borderId="0" xfId="15" applyNumberFormat="1" applyFont="1" applyAlignment="1">
      <alignment/>
    </xf>
    <xf numFmtId="177" fontId="6" fillId="0" borderId="3" xfId="15" applyNumberFormat="1" applyFont="1" applyBorder="1" applyAlignment="1">
      <alignment/>
    </xf>
    <xf numFmtId="41" fontId="6" fillId="0" borderId="5" xfId="17" applyNumberFormat="1" applyFont="1" applyFill="1" applyBorder="1" applyAlignment="1">
      <alignment/>
    </xf>
    <xf numFmtId="41" fontId="6" fillId="0" borderId="5" xfId="17" applyNumberFormat="1" applyFont="1" applyFill="1" applyBorder="1" applyAlignment="1">
      <alignment horizontal="right"/>
    </xf>
    <xf numFmtId="43" fontId="6" fillId="0" borderId="0" xfId="15" applyFont="1" applyAlignment="1">
      <alignment/>
    </xf>
    <xf numFmtId="41" fontId="5" fillId="0" borderId="2" xfId="0" applyNumberFormat="1" applyFont="1" applyBorder="1" applyAlignment="1">
      <alignment/>
    </xf>
    <xf numFmtId="41" fontId="6" fillId="0" borderId="0" xfId="17" applyNumberFormat="1" applyFont="1" applyFill="1" applyBorder="1" applyAlignment="1">
      <alignment/>
    </xf>
    <xf numFmtId="43" fontId="6" fillId="0" borderId="5" xfId="15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183" fontId="10" fillId="0" borderId="0" xfId="0" applyFont="1" applyFill="1" applyAlignment="1">
      <alignment/>
    </xf>
    <xf numFmtId="183" fontId="10" fillId="0" borderId="0" xfId="0" applyFont="1" applyAlignment="1">
      <alignment horizontal="center"/>
    </xf>
    <xf numFmtId="174" fontId="10" fillId="0" borderId="0" xfId="0" applyNumberFormat="1" applyFont="1" applyFill="1" applyBorder="1" applyAlignment="1">
      <alignment/>
    </xf>
    <xf numFmtId="174" fontId="1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 quotePrefix="1">
      <alignment horizontal="center"/>
    </xf>
    <xf numFmtId="41" fontId="5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workbookViewId="0" topLeftCell="A33">
      <selection activeCell="A60" sqref="A60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3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27" t="s">
        <v>2</v>
      </c>
      <c r="B1" s="28"/>
      <c r="C1" s="28"/>
      <c r="D1" s="28"/>
      <c r="E1" s="28"/>
      <c r="F1" s="28"/>
      <c r="G1" s="28"/>
      <c r="H1" s="28"/>
      <c r="I1" s="1"/>
    </row>
    <row r="2" spans="1:9" ht="12.75">
      <c r="A2" s="29" t="s">
        <v>3</v>
      </c>
      <c r="B2" s="28"/>
      <c r="C2" s="28"/>
      <c r="D2" s="28"/>
      <c r="E2" s="28"/>
      <c r="F2" s="28"/>
      <c r="G2" s="28"/>
      <c r="H2" s="28"/>
      <c r="I2" s="1"/>
    </row>
    <row r="3" spans="1:9" ht="12.75">
      <c r="A3" s="29" t="s">
        <v>4</v>
      </c>
      <c r="B3" s="28"/>
      <c r="C3" s="28"/>
      <c r="D3" s="28"/>
      <c r="E3" s="28"/>
      <c r="F3" s="28"/>
      <c r="G3" s="28"/>
      <c r="H3" s="28"/>
      <c r="I3" s="1"/>
    </row>
    <row r="4" spans="1:9" ht="12.75">
      <c r="A4" s="30"/>
      <c r="B4" s="30"/>
      <c r="C4" s="30"/>
      <c r="D4" s="28"/>
      <c r="E4" s="31"/>
      <c r="F4" s="30"/>
      <c r="G4" s="30"/>
      <c r="H4" s="28"/>
      <c r="I4" s="1"/>
    </row>
    <row r="5" spans="1:9" ht="12.75">
      <c r="A5" s="30"/>
      <c r="B5" s="30"/>
      <c r="C5" s="30"/>
      <c r="D5" s="28"/>
      <c r="E5" s="31"/>
      <c r="F5" s="30"/>
      <c r="G5" s="30"/>
      <c r="H5" s="28"/>
      <c r="I5" s="1"/>
    </row>
    <row r="6" spans="1:9" ht="12.75">
      <c r="A6" s="32" t="s">
        <v>210</v>
      </c>
      <c r="B6" s="30"/>
      <c r="C6" s="30"/>
      <c r="D6" s="28"/>
      <c r="E6" s="31"/>
      <c r="F6" s="30"/>
      <c r="G6" s="30"/>
      <c r="H6" s="28"/>
      <c r="I6" s="1"/>
    </row>
    <row r="7" spans="1:9" ht="12.75">
      <c r="A7" s="32" t="s">
        <v>290</v>
      </c>
      <c r="B7" s="30"/>
      <c r="C7" s="30"/>
      <c r="D7" s="28"/>
      <c r="E7" s="31"/>
      <c r="F7" s="30"/>
      <c r="G7" s="30"/>
      <c r="H7" s="28"/>
      <c r="I7" s="1"/>
    </row>
    <row r="8" spans="1:9" ht="12.75">
      <c r="A8" s="32"/>
      <c r="B8" s="30"/>
      <c r="C8" s="30"/>
      <c r="D8" s="28"/>
      <c r="E8" s="31"/>
      <c r="F8" s="30"/>
      <c r="G8" s="30"/>
      <c r="H8" s="28"/>
      <c r="I8" s="1"/>
    </row>
    <row r="9" spans="1:9" ht="12.75">
      <c r="A9" s="32"/>
      <c r="B9" s="165" t="s">
        <v>211</v>
      </c>
      <c r="C9" s="165"/>
      <c r="D9" s="165"/>
      <c r="E9" s="31"/>
      <c r="F9" s="165" t="s">
        <v>213</v>
      </c>
      <c r="G9" s="165"/>
      <c r="H9" s="165"/>
      <c r="I9" s="1"/>
    </row>
    <row r="10" spans="1:9" ht="12.75">
      <c r="A10" s="30"/>
      <c r="B10" s="34" t="s">
        <v>291</v>
      </c>
      <c r="C10" s="34"/>
      <c r="D10" s="34" t="s">
        <v>292</v>
      </c>
      <c r="E10" s="35"/>
      <c r="F10" s="36" t="str">
        <f>+B10</f>
        <v>31/3/2008</v>
      </c>
      <c r="G10" s="33"/>
      <c r="H10" s="34" t="str">
        <f>D10</f>
        <v>31/3/2007</v>
      </c>
      <c r="I10" s="1"/>
    </row>
    <row r="11" spans="1:9" ht="12.75">
      <c r="A11" s="30"/>
      <c r="B11" s="33" t="s">
        <v>5</v>
      </c>
      <c r="C11" s="37"/>
      <c r="D11" s="33" t="s">
        <v>5</v>
      </c>
      <c r="E11" s="35"/>
      <c r="F11" s="33" t="s">
        <v>5</v>
      </c>
      <c r="G11" s="33"/>
      <c r="H11" s="33" t="s">
        <v>5</v>
      </c>
      <c r="I11" s="1"/>
    </row>
    <row r="12" spans="1:9" ht="12.75">
      <c r="A12" s="30"/>
      <c r="B12" s="33"/>
      <c r="C12" s="37"/>
      <c r="D12" s="33" t="s">
        <v>212</v>
      </c>
      <c r="E12" s="35"/>
      <c r="F12" s="33"/>
      <c r="G12" s="33"/>
      <c r="H12" s="33" t="s">
        <v>212</v>
      </c>
      <c r="I12" s="1"/>
    </row>
    <row r="13" spans="1:9" ht="12.75">
      <c r="A13" s="30"/>
      <c r="B13" s="33"/>
      <c r="C13" s="37"/>
      <c r="D13" s="33"/>
      <c r="E13" s="35"/>
      <c r="F13" s="33"/>
      <c r="G13" s="33"/>
      <c r="H13" s="33"/>
      <c r="I13" s="1"/>
    </row>
    <row r="14" spans="1:9" ht="12.75">
      <c r="A14" s="37" t="s">
        <v>214</v>
      </c>
      <c r="B14" s="33"/>
      <c r="C14" s="37"/>
      <c r="D14" s="38"/>
      <c r="E14" s="35"/>
      <c r="F14" s="33"/>
      <c r="G14" s="33"/>
      <c r="H14" s="38"/>
      <c r="I14" s="1"/>
    </row>
    <row r="15" spans="1:9" ht="12.75">
      <c r="A15" s="39" t="s">
        <v>6</v>
      </c>
      <c r="B15" s="40">
        <v>65285</v>
      </c>
      <c r="C15" s="40"/>
      <c r="D15" s="40">
        <v>117120</v>
      </c>
      <c r="E15" s="41"/>
      <c r="F15" s="40">
        <v>293787</v>
      </c>
      <c r="G15" s="40"/>
      <c r="H15" s="40">
        <v>325326</v>
      </c>
      <c r="I15" s="5"/>
    </row>
    <row r="16" spans="1:9" ht="12.75">
      <c r="A16" s="39"/>
      <c r="B16" s="40"/>
      <c r="C16" s="40"/>
      <c r="D16" s="40"/>
      <c r="E16" s="41"/>
      <c r="F16" s="40"/>
      <c r="G16" s="40"/>
      <c r="H16" s="40"/>
      <c r="I16" s="5"/>
    </row>
    <row r="17" spans="1:9" ht="12.75">
      <c r="A17" s="39" t="s">
        <v>169</v>
      </c>
      <c r="B17" s="40">
        <v>-45095</v>
      </c>
      <c r="C17" s="40"/>
      <c r="D17" s="40">
        <v>-76698</v>
      </c>
      <c r="E17" s="41"/>
      <c r="F17" s="40">
        <v>-202156</v>
      </c>
      <c r="G17" s="40"/>
      <c r="H17" s="40">
        <v>-212713</v>
      </c>
      <c r="I17" s="5"/>
    </row>
    <row r="18" spans="1:9" ht="12.75">
      <c r="A18" s="39"/>
      <c r="B18" s="42"/>
      <c r="C18" s="40"/>
      <c r="D18" s="42"/>
      <c r="E18" s="41"/>
      <c r="F18" s="42"/>
      <c r="G18" s="40"/>
      <c r="H18" s="42"/>
      <c r="I18" s="5"/>
    </row>
    <row r="19" spans="1:9" ht="12.75">
      <c r="A19" s="39" t="s">
        <v>171</v>
      </c>
      <c r="B19" s="40">
        <f>+B15+B17</f>
        <v>20190</v>
      </c>
      <c r="C19" s="40"/>
      <c r="D19" s="40">
        <f>+D15+D17</f>
        <v>40422</v>
      </c>
      <c r="E19" s="41"/>
      <c r="F19" s="40">
        <f>+F15+F17</f>
        <v>91631</v>
      </c>
      <c r="G19" s="40"/>
      <c r="H19" s="40">
        <f>+H15+H17</f>
        <v>112613</v>
      </c>
      <c r="I19" s="5"/>
    </row>
    <row r="20" spans="1:9" ht="12.75">
      <c r="A20" s="39"/>
      <c r="B20" s="40"/>
      <c r="C20" s="40"/>
      <c r="D20" s="40"/>
      <c r="E20" s="41"/>
      <c r="F20" s="40"/>
      <c r="G20" s="40"/>
      <c r="H20" s="40"/>
      <c r="I20" s="5"/>
    </row>
    <row r="21" spans="1:9" ht="12.75">
      <c r="A21" s="39" t="s">
        <v>172</v>
      </c>
      <c r="B21" s="40">
        <v>1314</v>
      </c>
      <c r="C21" s="40"/>
      <c r="D21" s="40">
        <v>9305</v>
      </c>
      <c r="E21" s="41"/>
      <c r="F21" s="40">
        <v>11473</v>
      </c>
      <c r="G21" s="40"/>
      <c r="H21" s="40">
        <v>12172</v>
      </c>
      <c r="I21" s="5"/>
    </row>
    <row r="22" spans="1:9" ht="12.75">
      <c r="A22" s="39"/>
      <c r="B22" s="40"/>
      <c r="C22" s="40"/>
      <c r="D22" s="40"/>
      <c r="E22" s="41"/>
      <c r="F22" s="40"/>
      <c r="G22" s="40"/>
      <c r="H22" s="40"/>
      <c r="I22" s="5"/>
    </row>
    <row r="23" spans="1:9" ht="12.75">
      <c r="A23" s="39" t="s">
        <v>175</v>
      </c>
      <c r="B23" s="40">
        <v>-4992</v>
      </c>
      <c r="C23" s="40"/>
      <c r="D23" s="40">
        <v>-5916</v>
      </c>
      <c r="E23" s="41"/>
      <c r="F23" s="40">
        <v>-17355</v>
      </c>
      <c r="G23" s="40"/>
      <c r="H23" s="40">
        <v>-22195</v>
      </c>
      <c r="I23" s="5"/>
    </row>
    <row r="24" spans="1:16" ht="12.75">
      <c r="A24" s="39"/>
      <c r="B24" s="40"/>
      <c r="C24" s="40"/>
      <c r="D24" s="40"/>
      <c r="E24" s="41"/>
      <c r="F24" s="40"/>
      <c r="G24" s="40"/>
      <c r="H24" s="40"/>
      <c r="I24" s="5"/>
      <c r="J24" s="15"/>
      <c r="K24" s="15"/>
      <c r="L24" s="15"/>
      <c r="M24" s="15"/>
      <c r="N24" s="15"/>
      <c r="O24" s="15"/>
      <c r="P24" s="15"/>
    </row>
    <row r="25" spans="1:9" ht="12.75">
      <c r="A25" s="43" t="s">
        <v>176</v>
      </c>
      <c r="B25" s="40">
        <v>-1103</v>
      </c>
      <c r="C25" s="40"/>
      <c r="D25" s="40">
        <v>-2862</v>
      </c>
      <c r="E25" s="41"/>
      <c r="F25" s="40">
        <v>-4233</v>
      </c>
      <c r="G25" s="40"/>
      <c r="H25" s="40">
        <v>-7345</v>
      </c>
      <c r="I25" s="5"/>
    </row>
    <row r="26" spans="1:9" ht="12.75">
      <c r="A26" s="39"/>
      <c r="B26" s="40"/>
      <c r="C26" s="40"/>
      <c r="D26" s="40"/>
      <c r="E26" s="41"/>
      <c r="F26" s="40"/>
      <c r="G26" s="40"/>
      <c r="H26" s="40"/>
      <c r="I26" s="5"/>
    </row>
    <row r="27" spans="1:12" ht="12.75">
      <c r="A27" s="39" t="s">
        <v>124</v>
      </c>
      <c r="B27" s="40">
        <v>-4111</v>
      </c>
      <c r="C27" s="40"/>
      <c r="D27" s="40">
        <v>-6545</v>
      </c>
      <c r="E27" s="41"/>
      <c r="F27" s="40">
        <v>-26236</v>
      </c>
      <c r="G27" s="40"/>
      <c r="H27" s="40">
        <v>-19057</v>
      </c>
      <c r="I27" s="5"/>
      <c r="L27" s="18"/>
    </row>
    <row r="28" spans="1:9" ht="12.75">
      <c r="A28" s="39"/>
      <c r="B28" s="42"/>
      <c r="C28" s="40"/>
      <c r="D28" s="42"/>
      <c r="E28" s="41"/>
      <c r="F28" s="42"/>
      <c r="G28" s="40"/>
      <c r="H28" s="42"/>
      <c r="I28" s="5"/>
    </row>
    <row r="29" spans="1:9" ht="12.75">
      <c r="A29" s="44" t="s">
        <v>119</v>
      </c>
      <c r="B29" s="41">
        <f>SUM(B19:B28)</f>
        <v>11298</v>
      </c>
      <c r="C29" s="41"/>
      <c r="D29" s="41">
        <f>SUM(D19:D28)</f>
        <v>34404</v>
      </c>
      <c r="E29" s="41"/>
      <c r="F29" s="41">
        <f>SUM(F19:F28)</f>
        <v>55280</v>
      </c>
      <c r="G29" s="41"/>
      <c r="H29" s="41">
        <f>SUM(H19:H28)</f>
        <v>76188</v>
      </c>
      <c r="I29" s="5"/>
    </row>
    <row r="30" spans="1:9" ht="12.75">
      <c r="A30" s="39"/>
      <c r="B30" s="40"/>
      <c r="C30" s="40"/>
      <c r="D30" s="45"/>
      <c r="E30" s="41"/>
      <c r="F30" s="40"/>
      <c r="G30" s="40"/>
      <c r="H30" s="45"/>
      <c r="I30" s="5"/>
    </row>
    <row r="31" spans="1:9" ht="12.75">
      <c r="A31" s="39" t="s">
        <v>7</v>
      </c>
      <c r="B31" s="40">
        <v>-2842</v>
      </c>
      <c r="C31" s="40"/>
      <c r="D31" s="40">
        <v>-5208</v>
      </c>
      <c r="E31" s="41"/>
      <c r="F31" s="40">
        <v>-14025</v>
      </c>
      <c r="G31" s="40"/>
      <c r="H31" s="40">
        <v>-23792</v>
      </c>
      <c r="I31" s="5"/>
    </row>
    <row r="32" spans="1:9" ht="12.75">
      <c r="A32" s="39"/>
      <c r="B32" s="40"/>
      <c r="C32" s="40"/>
      <c r="D32" s="40"/>
      <c r="E32" s="41"/>
      <c r="F32" s="40"/>
      <c r="G32" s="40"/>
      <c r="H32" s="40"/>
      <c r="I32" s="5"/>
    </row>
    <row r="33" spans="1:9" ht="12.75">
      <c r="A33" s="39" t="s">
        <v>127</v>
      </c>
      <c r="B33" s="40">
        <v>1995</v>
      </c>
      <c r="C33" s="40"/>
      <c r="D33" s="40">
        <v>-4415</v>
      </c>
      <c r="E33" s="41"/>
      <c r="F33" s="40">
        <v>11263</v>
      </c>
      <c r="G33" s="40"/>
      <c r="H33" s="40">
        <v>21603</v>
      </c>
      <c r="I33" s="5"/>
    </row>
    <row r="34" spans="1:9" ht="12.75">
      <c r="A34" s="39"/>
      <c r="B34" s="40"/>
      <c r="C34" s="40"/>
      <c r="D34" s="40"/>
      <c r="E34" s="41"/>
      <c r="F34" s="40"/>
      <c r="G34" s="40"/>
      <c r="H34" s="40"/>
      <c r="I34" s="5"/>
    </row>
    <row r="35" spans="1:9" ht="12.75">
      <c r="A35" s="39" t="s">
        <v>236</v>
      </c>
      <c r="B35" s="40">
        <v>1363</v>
      </c>
      <c r="C35" s="40"/>
      <c r="D35" s="40">
        <v>-1650</v>
      </c>
      <c r="E35" s="41"/>
      <c r="F35" s="40">
        <v>5728</v>
      </c>
      <c r="G35" s="40"/>
      <c r="H35" s="40">
        <v>-602</v>
      </c>
      <c r="I35" s="5"/>
    </row>
    <row r="36" spans="1:9" ht="12.75">
      <c r="A36" s="39"/>
      <c r="B36" s="42"/>
      <c r="C36" s="40"/>
      <c r="D36" s="42"/>
      <c r="E36" s="41"/>
      <c r="F36" s="42"/>
      <c r="G36" s="40"/>
      <c r="H36" s="42"/>
      <c r="I36" s="5"/>
    </row>
    <row r="37" spans="1:9" ht="12.75">
      <c r="A37" s="43" t="s">
        <v>155</v>
      </c>
      <c r="B37" s="40">
        <f>SUM(B29:B36)</f>
        <v>11814</v>
      </c>
      <c r="C37" s="40"/>
      <c r="D37" s="40">
        <f>SUM(D29:D36)</f>
        <v>23131</v>
      </c>
      <c r="E37" s="41"/>
      <c r="F37" s="40">
        <f>SUM(F29:F36)</f>
        <v>58246</v>
      </c>
      <c r="G37" s="40"/>
      <c r="H37" s="40">
        <f>SUM(H29:H36)</f>
        <v>73397</v>
      </c>
      <c r="I37" s="5"/>
    </row>
    <row r="38" spans="1:9" ht="12.75">
      <c r="A38" s="39"/>
      <c r="B38" s="40"/>
      <c r="C38" s="40"/>
      <c r="D38" s="40"/>
      <c r="E38" s="41"/>
      <c r="F38" s="40"/>
      <c r="G38" s="40"/>
      <c r="H38" s="40"/>
      <c r="I38" s="5"/>
    </row>
    <row r="39" spans="1:9" ht="12.75">
      <c r="A39" s="39" t="s">
        <v>8</v>
      </c>
      <c r="B39" s="40">
        <v>-4482</v>
      </c>
      <c r="C39" s="40"/>
      <c r="D39" s="40">
        <v>-6627</v>
      </c>
      <c r="E39" s="41"/>
      <c r="F39" s="40">
        <v>-14194</v>
      </c>
      <c r="G39" s="40"/>
      <c r="H39" s="40">
        <v>-17306</v>
      </c>
      <c r="I39" s="5"/>
    </row>
    <row r="40" spans="1:9" ht="12.75">
      <c r="A40" s="39"/>
      <c r="B40" s="42"/>
      <c r="C40" s="40"/>
      <c r="D40" s="42"/>
      <c r="E40" s="41"/>
      <c r="F40" s="42"/>
      <c r="G40" s="40"/>
      <c r="H40" s="42"/>
      <c r="I40" s="5"/>
    </row>
    <row r="41" spans="1:9" ht="12.75">
      <c r="A41" s="46" t="s">
        <v>366</v>
      </c>
      <c r="B41" s="40">
        <f>+B37+B39</f>
        <v>7332</v>
      </c>
      <c r="C41" s="40"/>
      <c r="D41" s="40">
        <f>+D37+D39</f>
        <v>16504</v>
      </c>
      <c r="E41" s="41"/>
      <c r="F41" s="40">
        <f>+F37+F39</f>
        <v>44052</v>
      </c>
      <c r="G41" s="40"/>
      <c r="H41" s="40">
        <f>+H37+H39</f>
        <v>56091</v>
      </c>
      <c r="I41" s="5"/>
    </row>
    <row r="42" spans="1:9" ht="12.75">
      <c r="A42" s="46"/>
      <c r="B42" s="40"/>
      <c r="C42" s="40"/>
      <c r="D42" s="40"/>
      <c r="E42" s="41"/>
      <c r="F42" s="40"/>
      <c r="G42" s="40"/>
      <c r="H42" s="40"/>
      <c r="I42" s="5"/>
    </row>
    <row r="43" spans="1:9" ht="12.75">
      <c r="A43" s="46" t="s">
        <v>360</v>
      </c>
      <c r="B43" s="40"/>
      <c r="C43" s="40"/>
      <c r="D43" s="40"/>
      <c r="E43" s="41"/>
      <c r="F43" s="40"/>
      <c r="G43" s="40"/>
      <c r="H43" s="40"/>
      <c r="I43" s="5"/>
    </row>
    <row r="44" spans="1:9" ht="12.75">
      <c r="A44" s="39" t="s">
        <v>373</v>
      </c>
      <c r="B44" s="40">
        <v>2271</v>
      </c>
      <c r="C44" s="40"/>
      <c r="D44" s="40">
        <v>-1790</v>
      </c>
      <c r="E44" s="41"/>
      <c r="F44" s="40">
        <v>4403</v>
      </c>
      <c r="G44" s="40"/>
      <c r="H44" s="40">
        <v>7534</v>
      </c>
      <c r="I44" s="5"/>
    </row>
    <row r="45" spans="1:9" ht="12.75">
      <c r="A45" s="46"/>
      <c r="B45" s="40"/>
      <c r="C45" s="40"/>
      <c r="D45" s="40"/>
      <c r="E45" s="41"/>
      <c r="F45" s="40"/>
      <c r="G45" s="40"/>
      <c r="H45" s="40"/>
      <c r="I45" s="5"/>
    </row>
    <row r="46" spans="1:9" ht="13.5" thickBot="1">
      <c r="A46" s="46" t="s">
        <v>295</v>
      </c>
      <c r="B46" s="47">
        <f>SUM(B41:B44)</f>
        <v>9603</v>
      </c>
      <c r="C46" s="40"/>
      <c r="D46" s="47">
        <f>SUM(D41:D44)</f>
        <v>14714</v>
      </c>
      <c r="E46" s="41"/>
      <c r="F46" s="47">
        <f>SUM(F41:F44)</f>
        <v>48455</v>
      </c>
      <c r="G46" s="40"/>
      <c r="H46" s="47">
        <f>SUM(H41:H44)</f>
        <v>63625</v>
      </c>
      <c r="I46" s="5"/>
    </row>
    <row r="47" spans="1:9" ht="13.5" thickTop="1">
      <c r="A47" s="46"/>
      <c r="B47" s="40"/>
      <c r="C47" s="40"/>
      <c r="D47" s="40"/>
      <c r="E47" s="41"/>
      <c r="F47" s="40"/>
      <c r="G47" s="40"/>
      <c r="H47" s="40"/>
      <c r="I47" s="5"/>
    </row>
    <row r="48" spans="1:9" ht="12.75">
      <c r="A48" s="46" t="s">
        <v>125</v>
      </c>
      <c r="B48" s="40"/>
      <c r="C48" s="40"/>
      <c r="D48" s="45"/>
      <c r="E48" s="41"/>
      <c r="F48" s="40"/>
      <c r="G48" s="40"/>
      <c r="H48" s="45"/>
      <c r="I48" s="5"/>
    </row>
    <row r="49" spans="1:9" ht="12.75">
      <c r="A49" s="39" t="s">
        <v>126</v>
      </c>
      <c r="B49" s="40">
        <f>B46+644</f>
        <v>10247</v>
      </c>
      <c r="C49" s="40"/>
      <c r="D49" s="40">
        <f>D46-365</f>
        <v>14349</v>
      </c>
      <c r="E49" s="41"/>
      <c r="F49" s="40">
        <f>F46-1751</f>
        <v>46704</v>
      </c>
      <c r="G49" s="40"/>
      <c r="H49" s="40">
        <f>H46-1704</f>
        <v>61921</v>
      </c>
      <c r="I49" s="5"/>
    </row>
    <row r="50" spans="1:9" ht="12.75">
      <c r="A50" s="39"/>
      <c r="B50" s="40"/>
      <c r="C50" s="40"/>
      <c r="D50" s="40"/>
      <c r="E50" s="41"/>
      <c r="F50" s="40"/>
      <c r="G50" s="40"/>
      <c r="H50" s="40"/>
      <c r="I50" s="5"/>
    </row>
    <row r="51" spans="1:9" ht="12.75">
      <c r="A51" s="48" t="s">
        <v>163</v>
      </c>
      <c r="B51" s="40">
        <v>-644</v>
      </c>
      <c r="C51" s="40"/>
      <c r="D51" s="40">
        <v>365</v>
      </c>
      <c r="E51" s="41"/>
      <c r="F51" s="40">
        <v>1751</v>
      </c>
      <c r="G51" s="40"/>
      <c r="H51" s="40">
        <v>1704</v>
      </c>
      <c r="I51" s="5"/>
    </row>
    <row r="52" spans="1:9" ht="12.75">
      <c r="A52" s="39"/>
      <c r="B52" s="42"/>
      <c r="C52" s="40"/>
      <c r="D52" s="40"/>
      <c r="E52" s="41"/>
      <c r="F52" s="42"/>
      <c r="G52" s="40"/>
      <c r="H52" s="40"/>
      <c r="I52" s="5"/>
    </row>
    <row r="53" spans="1:9" ht="12.75">
      <c r="A53" s="39"/>
      <c r="B53" s="49">
        <f>+B49+B51</f>
        <v>9603</v>
      </c>
      <c r="C53" s="40"/>
      <c r="D53" s="49">
        <f>+D49+D51</f>
        <v>14714</v>
      </c>
      <c r="E53" s="41"/>
      <c r="F53" s="49">
        <f>+F49+F51</f>
        <v>48455</v>
      </c>
      <c r="G53" s="40"/>
      <c r="H53" s="49">
        <f>+H49+H51</f>
        <v>63625</v>
      </c>
      <c r="I53" s="5"/>
    </row>
    <row r="54" spans="1:9" ht="12.75">
      <c r="A54" s="39"/>
      <c r="B54" s="50"/>
      <c r="C54" s="51"/>
      <c r="D54" s="52"/>
      <c r="E54" s="53"/>
      <c r="F54" s="50"/>
      <c r="G54" s="50"/>
      <c r="H54" s="52"/>
      <c r="I54" s="5"/>
    </row>
    <row r="55" spans="1:9" ht="12.75">
      <c r="A55" s="39" t="s">
        <v>215</v>
      </c>
      <c r="B55" s="54" t="s">
        <v>190</v>
      </c>
      <c r="C55" s="51"/>
      <c r="D55" s="54" t="s">
        <v>190</v>
      </c>
      <c r="E55" s="53"/>
      <c r="F55" s="54" t="s">
        <v>190</v>
      </c>
      <c r="G55" s="50"/>
      <c r="H55" s="54" t="s">
        <v>190</v>
      </c>
      <c r="I55" s="5"/>
    </row>
    <row r="56" spans="1:9" ht="12.75">
      <c r="A56" s="43" t="s">
        <v>187</v>
      </c>
      <c r="B56" s="50"/>
      <c r="C56" s="51"/>
      <c r="D56" s="50"/>
      <c r="E56" s="53"/>
      <c r="F56" s="50"/>
      <c r="G56" s="50"/>
      <c r="H56" s="50"/>
      <c r="I56" s="5"/>
    </row>
    <row r="57" spans="1:9" ht="12.75">
      <c r="A57" s="43"/>
      <c r="B57" s="50"/>
      <c r="C57" s="51"/>
      <c r="D57" s="50"/>
      <c r="E57" s="53"/>
      <c r="F57" s="50"/>
      <c r="G57" s="50"/>
      <c r="H57" s="50"/>
      <c r="I57" s="5"/>
    </row>
    <row r="58" spans="1:9" ht="12.75">
      <c r="A58" s="39" t="s">
        <v>216</v>
      </c>
      <c r="B58" s="55">
        <f>notes!D336</f>
        <v>2.6812968117579032</v>
      </c>
      <c r="C58" s="51"/>
      <c r="D58" s="55">
        <f>notes!E336</f>
        <v>5.16884664164286</v>
      </c>
      <c r="E58" s="53"/>
      <c r="F58" s="55">
        <f>notes!G336</f>
        <v>13.89359661569184</v>
      </c>
      <c r="G58" s="50"/>
      <c r="H58" s="55">
        <f>notes!H336</f>
        <v>17.15910991080809</v>
      </c>
      <c r="I58" s="5"/>
    </row>
    <row r="59" spans="1:9" ht="12.75">
      <c r="A59" s="48" t="s">
        <v>374</v>
      </c>
      <c r="B59" s="55">
        <f>notes!D337</f>
        <v>0.7634434628262535</v>
      </c>
      <c r="C59" s="51"/>
      <c r="D59" s="55">
        <f>notes!E337</f>
        <v>-0.5732843105855827</v>
      </c>
      <c r="E59" s="53"/>
      <c r="F59" s="55">
        <f>notes!G337</f>
        <v>1.4461479846550003</v>
      </c>
      <c r="G59" s="50"/>
      <c r="H59" s="55">
        <f>notes!H337</f>
        <v>2.376978580690756</v>
      </c>
      <c r="I59" s="5"/>
    </row>
    <row r="60" spans="1:9" ht="13.5" thickBot="1">
      <c r="A60" s="39" t="s">
        <v>375</v>
      </c>
      <c r="B60" s="56">
        <f>SUM(B58:B59)</f>
        <v>3.4447402745841567</v>
      </c>
      <c r="C60" s="51"/>
      <c r="D60" s="56">
        <f>SUM(D58:D59)</f>
        <v>4.595562331057277</v>
      </c>
      <c r="E60" s="53"/>
      <c r="F60" s="56">
        <f>SUM(F58:F59)</f>
        <v>15.33974460034684</v>
      </c>
      <c r="G60" s="50"/>
      <c r="H60" s="56">
        <f>SUM(H58:H59)</f>
        <v>19.536088491498848</v>
      </c>
      <c r="I60" s="5"/>
    </row>
    <row r="61" spans="1:9" ht="12.75">
      <c r="A61" s="39"/>
      <c r="B61" s="50"/>
      <c r="C61" s="51"/>
      <c r="D61" s="52"/>
      <c r="E61" s="53"/>
      <c r="F61" s="50"/>
      <c r="G61" s="50"/>
      <c r="H61" s="52"/>
      <c r="I61" s="5"/>
    </row>
    <row r="62" spans="1:9" ht="12.75">
      <c r="A62" s="39"/>
      <c r="B62" s="57"/>
      <c r="C62" s="58"/>
      <c r="D62" s="59"/>
      <c r="E62" s="60"/>
      <c r="F62" s="57"/>
      <c r="G62" s="57"/>
      <c r="H62" s="59"/>
      <c r="I62" s="5"/>
    </row>
    <row r="63" spans="1:9" ht="12.75">
      <c r="A63" s="39"/>
      <c r="B63" s="57"/>
      <c r="C63" s="58"/>
      <c r="D63" s="59"/>
      <c r="E63" s="60"/>
      <c r="F63" s="57"/>
      <c r="G63" s="57"/>
      <c r="H63" s="59"/>
      <c r="I63" s="5"/>
    </row>
    <row r="64" spans="1:9" ht="12.75">
      <c r="A64" s="39"/>
      <c r="B64" s="57"/>
      <c r="C64" s="58"/>
      <c r="D64" s="59"/>
      <c r="E64" s="60"/>
      <c r="F64" s="57"/>
      <c r="G64" s="57"/>
      <c r="H64" s="59"/>
      <c r="I64" s="5"/>
    </row>
    <row r="65" spans="1:9" ht="12.75">
      <c r="A65" s="61" t="s">
        <v>160</v>
      </c>
      <c r="B65" s="57"/>
      <c r="C65" s="58"/>
      <c r="D65" s="59"/>
      <c r="E65" s="60"/>
      <c r="F65" s="57"/>
      <c r="G65" s="57"/>
      <c r="H65" s="59"/>
      <c r="I65" s="5"/>
    </row>
    <row r="66" spans="1:9" ht="12.75">
      <c r="A66" s="46" t="s">
        <v>218</v>
      </c>
      <c r="B66" s="57"/>
      <c r="C66" s="58"/>
      <c r="D66" s="57"/>
      <c r="E66" s="60"/>
      <c r="F66" s="57"/>
      <c r="G66" s="57"/>
      <c r="H66" s="57"/>
      <c r="I66" s="5"/>
    </row>
    <row r="67" spans="1:9" ht="12.75">
      <c r="A67" s="39"/>
      <c r="B67" s="57"/>
      <c r="C67" s="58"/>
      <c r="D67" s="59"/>
      <c r="E67" s="60"/>
      <c r="F67" s="57"/>
      <c r="G67" s="57"/>
      <c r="H67" s="59"/>
      <c r="I67" s="5"/>
    </row>
    <row r="68" spans="1:9" ht="12.75">
      <c r="A68" s="5"/>
      <c r="B68" s="3"/>
      <c r="C68" s="6"/>
      <c r="D68" s="7"/>
      <c r="E68" s="8"/>
      <c r="F68" s="3"/>
      <c r="G68" s="3"/>
      <c r="H68" s="4"/>
      <c r="I68" s="5"/>
    </row>
    <row r="69" spans="1:9" ht="12.75">
      <c r="A69" s="5"/>
      <c r="B69" s="3"/>
      <c r="C69" s="6"/>
      <c r="D69" s="7"/>
      <c r="E69" s="8"/>
      <c r="F69" s="3"/>
      <c r="G69" s="3"/>
      <c r="H69" s="7"/>
      <c r="I69" s="5"/>
    </row>
    <row r="176" ht="12.75">
      <c r="H176" s="4"/>
    </row>
  </sheetData>
  <mergeCells count="2">
    <mergeCell ref="B9:D9"/>
    <mergeCell ref="F9:H9"/>
  </mergeCells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B8" sqref="B8:D8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37" t="s">
        <v>2</v>
      </c>
      <c r="B1" s="58"/>
      <c r="C1" s="59"/>
      <c r="D1" s="60"/>
      <c r="E1" s="57"/>
      <c r="F1" s="3"/>
      <c r="G1" s="7"/>
      <c r="H1" s="5"/>
    </row>
    <row r="2" spans="1:8" ht="12.75">
      <c r="A2" s="30" t="s">
        <v>3</v>
      </c>
      <c r="B2" s="58"/>
      <c r="C2" s="57"/>
      <c r="D2" s="60"/>
      <c r="E2" s="57"/>
      <c r="F2" s="3"/>
      <c r="G2" s="3"/>
      <c r="H2" s="5"/>
    </row>
    <row r="3" spans="1:8" ht="12.75">
      <c r="A3" s="30" t="s">
        <v>4</v>
      </c>
      <c r="B3" s="58"/>
      <c r="C3" s="59"/>
      <c r="D3" s="60"/>
      <c r="E3" s="57"/>
      <c r="F3" s="3"/>
      <c r="G3" s="7"/>
      <c r="H3" s="5"/>
    </row>
    <row r="4" spans="1:8" ht="12.75">
      <c r="A4" s="39"/>
      <c r="B4" s="58"/>
      <c r="C4" s="59"/>
      <c r="D4" s="60"/>
      <c r="E4" s="57"/>
      <c r="F4" s="3"/>
      <c r="G4" s="7"/>
      <c r="H4" s="5"/>
    </row>
    <row r="5" spans="1:8" ht="12.75">
      <c r="A5" s="62" t="s">
        <v>217</v>
      </c>
      <c r="B5" s="58"/>
      <c r="C5" s="59"/>
      <c r="D5" s="60"/>
      <c r="E5" s="57"/>
      <c r="F5" s="3"/>
      <c r="G5" s="7"/>
      <c r="H5" s="5"/>
    </row>
    <row r="6" spans="1:8" ht="12.75">
      <c r="A6" s="62"/>
      <c r="B6" s="58"/>
      <c r="C6" s="59"/>
      <c r="D6" s="60"/>
      <c r="E6" s="57"/>
      <c r="F6" s="3"/>
      <c r="G6" s="7"/>
      <c r="H6" s="5"/>
    </row>
    <row r="7" spans="1:8" ht="12.75">
      <c r="A7" s="62"/>
      <c r="B7" s="58"/>
      <c r="C7" s="59"/>
      <c r="D7" s="60"/>
      <c r="E7" s="57"/>
      <c r="F7" s="3"/>
      <c r="G7" s="7"/>
      <c r="H7" s="5"/>
    </row>
    <row r="8" spans="1:8" ht="12.75">
      <c r="A8" s="39"/>
      <c r="B8" s="63" t="s">
        <v>202</v>
      </c>
      <c r="C8" s="59"/>
      <c r="D8" s="64" t="s">
        <v>203</v>
      </c>
      <c r="E8" s="57"/>
      <c r="F8" s="3"/>
      <c r="G8" s="7"/>
      <c r="H8" s="5"/>
    </row>
    <row r="9" spans="1:8" ht="12.75">
      <c r="A9" s="39"/>
      <c r="B9" s="33" t="s">
        <v>62</v>
      </c>
      <c r="C9" s="35"/>
      <c r="D9" s="33" t="s">
        <v>62</v>
      </c>
      <c r="E9" s="30"/>
      <c r="F9" s="3"/>
      <c r="G9" s="7"/>
      <c r="H9" s="5"/>
    </row>
    <row r="10" spans="1:8" ht="12.75">
      <c r="A10" s="39"/>
      <c r="B10" s="34" t="s">
        <v>291</v>
      </c>
      <c r="C10" s="35"/>
      <c r="D10" s="34" t="s">
        <v>167</v>
      </c>
      <c r="E10" s="30"/>
      <c r="F10" s="3"/>
      <c r="G10" s="9"/>
      <c r="H10" s="5"/>
    </row>
    <row r="11" spans="1:8" ht="12.75">
      <c r="A11" s="39"/>
      <c r="B11" s="34"/>
      <c r="C11" s="35"/>
      <c r="D11" s="36" t="s">
        <v>212</v>
      </c>
      <c r="E11" s="30"/>
      <c r="F11" s="3"/>
      <c r="G11" s="9"/>
      <c r="H11" s="5"/>
    </row>
    <row r="12" spans="1:8" ht="12.75">
      <c r="A12" s="39"/>
      <c r="B12" s="33" t="s">
        <v>5</v>
      </c>
      <c r="C12" s="35"/>
      <c r="D12" s="33" t="s">
        <v>5</v>
      </c>
      <c r="E12" s="30"/>
      <c r="F12" s="5"/>
      <c r="G12" s="10"/>
      <c r="H12" s="5"/>
    </row>
    <row r="13" spans="1:8" ht="12.75">
      <c r="A13" s="39"/>
      <c r="B13" s="33"/>
      <c r="C13" s="35"/>
      <c r="D13" s="33"/>
      <c r="E13" s="30"/>
      <c r="F13" s="5"/>
      <c r="G13" s="10"/>
      <c r="H13" s="5"/>
    </row>
    <row r="14" spans="1:8" ht="12.75">
      <c r="A14" s="46" t="s">
        <v>130</v>
      </c>
      <c r="B14" s="33"/>
      <c r="C14" s="35"/>
      <c r="D14" s="33"/>
      <c r="E14" s="30"/>
      <c r="F14" s="5"/>
      <c r="G14" s="10"/>
      <c r="H14" s="5"/>
    </row>
    <row r="15" spans="1:8" ht="12.75">
      <c r="A15" s="39"/>
      <c r="B15" s="33"/>
      <c r="C15" s="35"/>
      <c r="D15" s="33"/>
      <c r="E15" s="30"/>
      <c r="F15" s="5"/>
      <c r="G15" s="10"/>
      <c r="H15" s="5"/>
    </row>
    <row r="16" spans="1:8" ht="12.75">
      <c r="A16" s="46" t="s">
        <v>128</v>
      </c>
      <c r="B16" s="65"/>
      <c r="C16" s="66"/>
      <c r="D16" s="39"/>
      <c r="E16" s="30"/>
      <c r="F16" s="5"/>
      <c r="G16" s="10"/>
      <c r="H16" s="5"/>
    </row>
    <row r="17" spans="1:8" ht="12.75">
      <c r="A17" s="39" t="s">
        <v>9</v>
      </c>
      <c r="B17" s="67">
        <v>37138</v>
      </c>
      <c r="C17" s="53"/>
      <c r="D17" s="67">
        <v>61108</v>
      </c>
      <c r="E17" s="30"/>
      <c r="F17" s="5"/>
      <c r="G17" s="10"/>
      <c r="H17" s="5"/>
    </row>
    <row r="18" spans="1:8" ht="12.75">
      <c r="A18" s="48" t="s">
        <v>123</v>
      </c>
      <c r="B18" s="67">
        <v>14574</v>
      </c>
      <c r="C18" s="53"/>
      <c r="D18" s="67">
        <v>52878</v>
      </c>
      <c r="E18" s="30"/>
      <c r="F18" s="5"/>
      <c r="G18" s="10"/>
      <c r="H18" s="5"/>
    </row>
    <row r="19" spans="1:8" ht="12.75">
      <c r="A19" s="39" t="s">
        <v>204</v>
      </c>
      <c r="B19" s="67">
        <v>84845</v>
      </c>
      <c r="C19" s="53"/>
      <c r="D19" s="67">
        <v>84639</v>
      </c>
      <c r="E19" s="30"/>
      <c r="F19" s="5"/>
      <c r="G19" s="10"/>
      <c r="H19" s="5"/>
    </row>
    <row r="20" spans="1:8" ht="12.75">
      <c r="A20" s="39" t="s">
        <v>233</v>
      </c>
      <c r="B20" s="52">
        <v>67165</v>
      </c>
      <c r="C20" s="53"/>
      <c r="D20" s="52">
        <v>96483</v>
      </c>
      <c r="E20" s="30"/>
      <c r="F20" s="5"/>
      <c r="G20" s="11"/>
      <c r="H20" s="5"/>
    </row>
    <row r="21" spans="1:8" ht="12.75">
      <c r="A21" s="48" t="s">
        <v>129</v>
      </c>
      <c r="B21" s="68">
        <v>37847</v>
      </c>
      <c r="C21" s="53"/>
      <c r="D21" s="52">
        <v>9248</v>
      </c>
      <c r="E21" s="30"/>
      <c r="F21" s="5"/>
      <c r="G21" s="12"/>
      <c r="H21" s="5"/>
    </row>
    <row r="22" spans="1:8" ht="12.75">
      <c r="A22" s="43" t="s">
        <v>208</v>
      </c>
      <c r="B22" s="54">
        <v>1852</v>
      </c>
      <c r="C22" s="53"/>
      <c r="D22" s="54">
        <v>1852</v>
      </c>
      <c r="E22" s="30"/>
      <c r="F22" s="5"/>
      <c r="G22" s="12"/>
      <c r="H22" s="5"/>
    </row>
    <row r="23" spans="1:8" ht="12.75">
      <c r="A23" s="39" t="s">
        <v>318</v>
      </c>
      <c r="B23" s="54">
        <v>30181</v>
      </c>
      <c r="C23" s="53"/>
      <c r="D23" s="54">
        <v>30242</v>
      </c>
      <c r="E23" s="30"/>
      <c r="F23" s="5"/>
      <c r="G23" s="12"/>
      <c r="H23" s="5"/>
    </row>
    <row r="24" spans="1:8" ht="12.75">
      <c r="A24" s="39" t="s">
        <v>205</v>
      </c>
      <c r="B24" s="54">
        <v>5386</v>
      </c>
      <c r="C24" s="53"/>
      <c r="D24" s="54">
        <v>3323</v>
      </c>
      <c r="E24" s="30"/>
      <c r="F24" s="5"/>
      <c r="G24" s="12"/>
      <c r="H24" s="5"/>
    </row>
    <row r="25" spans="1:8" ht="12.75">
      <c r="A25" s="39"/>
      <c r="B25" s="54"/>
      <c r="C25" s="53"/>
      <c r="D25" s="54"/>
      <c r="E25" s="30"/>
      <c r="F25" s="5"/>
      <c r="G25" s="12"/>
      <c r="H25" s="5"/>
    </row>
    <row r="26" spans="1:8" ht="12.75">
      <c r="A26" s="39"/>
      <c r="B26" s="69">
        <f>SUM(B17:B25)</f>
        <v>278988</v>
      </c>
      <c r="C26" s="53"/>
      <c r="D26" s="69">
        <f>SUM(D17:D25)</f>
        <v>339773</v>
      </c>
      <c r="E26" s="30"/>
      <c r="F26" s="5"/>
      <c r="G26" s="10"/>
      <c r="H26" s="5"/>
    </row>
    <row r="27" spans="1:8" ht="12.75">
      <c r="A27" s="39"/>
      <c r="B27" s="70"/>
      <c r="C27" s="53"/>
      <c r="D27" s="70"/>
      <c r="E27" s="30"/>
      <c r="F27" s="5"/>
      <c r="G27" s="10"/>
      <c r="H27" s="5"/>
    </row>
    <row r="28" spans="1:8" ht="12.75">
      <c r="A28" s="46" t="s">
        <v>10</v>
      </c>
      <c r="B28" s="70"/>
      <c r="C28" s="53"/>
      <c r="D28" s="70"/>
      <c r="E28" s="39"/>
      <c r="F28" s="5"/>
      <c r="G28" s="10"/>
      <c r="H28" s="5"/>
    </row>
    <row r="29" spans="1:8" ht="12.75">
      <c r="A29" s="71" t="s">
        <v>148</v>
      </c>
      <c r="B29" s="67">
        <v>175849</v>
      </c>
      <c r="C29" s="53"/>
      <c r="D29" s="67">
        <v>178186</v>
      </c>
      <c r="E29" s="39"/>
      <c r="F29" s="13"/>
      <c r="G29" s="14"/>
      <c r="H29" s="5"/>
    </row>
    <row r="30" spans="1:8" ht="12.75">
      <c r="A30" s="71" t="s">
        <v>122</v>
      </c>
      <c r="B30" s="67">
        <v>65401</v>
      </c>
      <c r="C30" s="53"/>
      <c r="D30" s="67">
        <v>58380</v>
      </c>
      <c r="E30" s="39"/>
      <c r="F30" s="13"/>
      <c r="G30" s="14"/>
      <c r="H30" s="5"/>
    </row>
    <row r="31" spans="1:5" ht="12.75">
      <c r="A31" s="71" t="s">
        <v>149</v>
      </c>
      <c r="B31" s="67">
        <v>114794</v>
      </c>
      <c r="C31" s="51"/>
      <c r="D31" s="67">
        <v>178001</v>
      </c>
      <c r="E31" s="39"/>
    </row>
    <row r="32" spans="1:5" ht="12.75">
      <c r="A32" s="48" t="s">
        <v>152</v>
      </c>
      <c r="B32" s="67">
        <v>4319</v>
      </c>
      <c r="C32" s="51"/>
      <c r="D32" s="67">
        <v>4433</v>
      </c>
      <c r="E32" s="39"/>
    </row>
    <row r="33" spans="1:5" ht="12.75">
      <c r="A33" s="71" t="s">
        <v>150</v>
      </c>
      <c r="B33" s="67">
        <v>7005</v>
      </c>
      <c r="C33" s="51"/>
      <c r="D33" s="67">
        <v>12061</v>
      </c>
      <c r="E33" s="39"/>
    </row>
    <row r="34" spans="1:5" ht="12.75">
      <c r="A34" s="71" t="s">
        <v>151</v>
      </c>
      <c r="B34" s="67">
        <v>60529</v>
      </c>
      <c r="C34" s="51"/>
      <c r="D34" s="67">
        <v>35605</v>
      </c>
      <c r="E34" s="39"/>
    </row>
    <row r="35" spans="1:5" ht="12.75">
      <c r="A35" s="39"/>
      <c r="B35" s="72"/>
      <c r="C35" s="51"/>
      <c r="D35" s="72"/>
      <c r="E35" s="39"/>
    </row>
    <row r="36" spans="1:5" ht="12.75">
      <c r="A36" s="48"/>
      <c r="B36" s="51">
        <f>SUM(B29:B35)</f>
        <v>427897</v>
      </c>
      <c r="C36" s="51"/>
      <c r="D36" s="51">
        <f>SUM(D29:D35)</f>
        <v>466666</v>
      </c>
      <c r="E36" s="39"/>
    </row>
    <row r="37" spans="1:5" ht="12.75">
      <c r="A37" s="71" t="s">
        <v>170</v>
      </c>
      <c r="B37" s="51">
        <v>46311</v>
      </c>
      <c r="C37" s="51"/>
      <c r="D37" s="51">
        <v>27871</v>
      </c>
      <c r="E37" s="39"/>
    </row>
    <row r="38" spans="1:5" ht="12.75">
      <c r="A38" s="48"/>
      <c r="B38" s="73">
        <f>+B36+B37</f>
        <v>474208</v>
      </c>
      <c r="C38" s="51"/>
      <c r="D38" s="73">
        <f>+D36+D37</f>
        <v>494537</v>
      </c>
      <c r="E38" s="39"/>
    </row>
    <row r="39" spans="1:5" ht="12.75">
      <c r="A39" s="30"/>
      <c r="B39" s="51"/>
      <c r="C39" s="74"/>
      <c r="D39" s="51"/>
      <c r="E39" s="30"/>
    </row>
    <row r="40" spans="1:5" ht="13.5" thickBot="1">
      <c r="A40" s="37" t="s">
        <v>131</v>
      </c>
      <c r="B40" s="75">
        <f>+B26+B38</f>
        <v>753196</v>
      </c>
      <c r="C40" s="74"/>
      <c r="D40" s="75">
        <f>+D26+D38</f>
        <v>834310</v>
      </c>
      <c r="E40" s="30"/>
    </row>
    <row r="41" spans="1:5" ht="12.75">
      <c r="A41" s="30"/>
      <c r="B41" s="74"/>
      <c r="C41" s="74"/>
      <c r="D41" s="74"/>
      <c r="E41" s="30"/>
    </row>
    <row r="42" spans="1:5" ht="12.75">
      <c r="A42" s="30"/>
      <c r="B42" s="74"/>
      <c r="C42" s="74"/>
      <c r="D42" s="74"/>
      <c r="E42" s="30"/>
    </row>
    <row r="43" spans="1:5" ht="12.75">
      <c r="A43" s="37" t="s">
        <v>132</v>
      </c>
      <c r="B43" s="74"/>
      <c r="C43" s="74"/>
      <c r="D43" s="74"/>
      <c r="E43" s="30"/>
    </row>
    <row r="44" spans="1:5" ht="12.75">
      <c r="A44" s="30"/>
      <c r="B44" s="74"/>
      <c r="C44" s="74"/>
      <c r="D44" s="74"/>
      <c r="E44" s="30"/>
    </row>
    <row r="45" spans="1:5" ht="12.75">
      <c r="A45" s="37" t="s">
        <v>133</v>
      </c>
      <c r="B45" s="74"/>
      <c r="C45" s="74"/>
      <c r="D45" s="74"/>
      <c r="E45" s="30"/>
    </row>
    <row r="46" spans="1:5" ht="12.75">
      <c r="A46" s="30" t="s">
        <v>12</v>
      </c>
      <c r="B46" s="74">
        <v>320815</v>
      </c>
      <c r="C46" s="74"/>
      <c r="D46" s="74">
        <v>320815</v>
      </c>
      <c r="E46" s="30"/>
    </row>
    <row r="47" spans="1:5" ht="12.75">
      <c r="A47" s="30" t="s">
        <v>134</v>
      </c>
      <c r="B47" s="74">
        <v>24909</v>
      </c>
      <c r="C47" s="74"/>
      <c r="D47" s="74">
        <v>244909</v>
      </c>
      <c r="E47" s="30"/>
    </row>
    <row r="48" spans="1:5" ht="12.75">
      <c r="A48" s="30" t="s">
        <v>135</v>
      </c>
      <c r="B48" s="74">
        <v>3464</v>
      </c>
      <c r="C48" s="74"/>
      <c r="D48" s="74">
        <v>19867</v>
      </c>
      <c r="E48" s="30"/>
    </row>
    <row r="49" spans="1:5" ht="12.75">
      <c r="A49" s="30" t="s">
        <v>268</v>
      </c>
      <c r="B49" s="74">
        <v>60016</v>
      </c>
      <c r="C49" s="74"/>
      <c r="D49" s="74">
        <v>-200707</v>
      </c>
      <c r="E49" s="30"/>
    </row>
    <row r="50" spans="1:5" ht="12.75">
      <c r="A50" s="30" t="s">
        <v>178</v>
      </c>
      <c r="B50" s="51"/>
      <c r="C50" s="74"/>
      <c r="D50" s="51"/>
      <c r="E50" s="30"/>
    </row>
    <row r="51" spans="1:5" ht="12.75">
      <c r="A51" s="76" t="s">
        <v>179</v>
      </c>
      <c r="B51" s="51">
        <v>16403</v>
      </c>
      <c r="C51" s="74"/>
      <c r="D51" s="51">
        <v>-329</v>
      </c>
      <c r="E51" s="30"/>
    </row>
    <row r="52" spans="1:5" ht="12.75">
      <c r="A52" s="30" t="s">
        <v>137</v>
      </c>
      <c r="B52" s="74">
        <v>-13023</v>
      </c>
      <c r="C52" s="74"/>
      <c r="D52" s="74">
        <v>-8850</v>
      </c>
      <c r="E52" s="30"/>
    </row>
    <row r="53" spans="1:5" ht="12.75">
      <c r="A53" s="77" t="s">
        <v>259</v>
      </c>
      <c r="B53" s="78">
        <v>-11418</v>
      </c>
      <c r="C53" s="74"/>
      <c r="D53" s="72">
        <v>0</v>
      </c>
      <c r="E53" s="30"/>
    </row>
    <row r="54" spans="1:5" ht="12.75">
      <c r="A54" s="30" t="s">
        <v>136</v>
      </c>
      <c r="B54" s="74">
        <f>SUM(B46:B53)</f>
        <v>401166</v>
      </c>
      <c r="C54" s="74"/>
      <c r="D54" s="74">
        <f>SUM(D46:D53)</f>
        <v>375705</v>
      </c>
      <c r="E54" s="30"/>
    </row>
    <row r="55" spans="1:5" ht="12.75">
      <c r="A55" s="30"/>
      <c r="B55" s="74"/>
      <c r="C55" s="74"/>
      <c r="D55" s="74"/>
      <c r="E55" s="30"/>
    </row>
    <row r="56" spans="1:5" ht="12.75">
      <c r="A56" s="30" t="s">
        <v>71</v>
      </c>
      <c r="B56" s="74">
        <v>9172</v>
      </c>
      <c r="C56" s="74"/>
      <c r="D56" s="74">
        <v>8152</v>
      </c>
      <c r="E56" s="30"/>
    </row>
    <row r="57" spans="1:5" ht="12.75">
      <c r="A57" s="30"/>
      <c r="B57" s="72"/>
      <c r="C57" s="74"/>
      <c r="D57" s="72"/>
      <c r="E57" s="30"/>
    </row>
    <row r="58" spans="1:5" ht="12.75">
      <c r="A58" s="30" t="s">
        <v>138</v>
      </c>
      <c r="B58" s="73">
        <f>SUM(B54:B57)</f>
        <v>410338</v>
      </c>
      <c r="C58" s="74"/>
      <c r="D58" s="73">
        <f>SUM(D54:D57)</f>
        <v>383857</v>
      </c>
      <c r="E58" s="30"/>
    </row>
    <row r="59" spans="1:5" ht="12.75">
      <c r="A59" s="30"/>
      <c r="B59" s="74"/>
      <c r="C59" s="74"/>
      <c r="D59" s="74"/>
      <c r="E59" s="30"/>
    </row>
    <row r="60" spans="1:5" ht="12.75">
      <c r="A60" s="37" t="s">
        <v>139</v>
      </c>
      <c r="B60" s="74"/>
      <c r="C60" s="74"/>
      <c r="D60" s="74"/>
      <c r="E60" s="30"/>
    </row>
    <row r="61" spans="1:5" ht="12.75">
      <c r="A61" s="30" t="s">
        <v>63</v>
      </c>
      <c r="B61" s="74">
        <v>101473</v>
      </c>
      <c r="C61" s="74"/>
      <c r="D61" s="74">
        <v>118901</v>
      </c>
      <c r="E61" s="30"/>
    </row>
    <row r="62" spans="1:5" ht="12.75">
      <c r="A62" s="30" t="s">
        <v>206</v>
      </c>
      <c r="B62" s="74">
        <v>38132</v>
      </c>
      <c r="C62" s="74"/>
      <c r="D62" s="74">
        <v>38425</v>
      </c>
      <c r="E62" s="30"/>
    </row>
    <row r="63" spans="1:5" ht="12.75">
      <c r="A63" s="30"/>
      <c r="B63" s="74"/>
      <c r="C63" s="74"/>
      <c r="D63" s="74"/>
      <c r="E63" s="30"/>
    </row>
    <row r="64" spans="1:5" ht="12.75">
      <c r="A64" s="30"/>
      <c r="B64" s="73">
        <f>SUM(B61:B63)</f>
        <v>139605</v>
      </c>
      <c r="C64" s="74"/>
      <c r="D64" s="73">
        <f>SUM(D61:D63)</f>
        <v>157326</v>
      </c>
      <c r="E64" s="30"/>
    </row>
    <row r="65" spans="1:5" ht="12.75">
      <c r="A65" s="79" t="s">
        <v>11</v>
      </c>
      <c r="B65" s="51"/>
      <c r="C65" s="51"/>
      <c r="D65" s="51"/>
      <c r="E65" s="30"/>
    </row>
    <row r="66" spans="1:5" ht="12.75">
      <c r="A66" s="71" t="s">
        <v>140</v>
      </c>
      <c r="B66" s="51">
        <v>112303</v>
      </c>
      <c r="C66" s="51"/>
      <c r="D66" s="51">
        <v>83339</v>
      </c>
      <c r="E66" s="30"/>
    </row>
    <row r="67" spans="1:5" ht="12.75">
      <c r="A67" s="48" t="s">
        <v>207</v>
      </c>
      <c r="B67" s="51">
        <v>4883</v>
      </c>
      <c r="C67" s="51"/>
      <c r="D67" s="51">
        <v>12414</v>
      </c>
      <c r="E67" s="30"/>
    </row>
    <row r="68" spans="1:5" ht="12.75">
      <c r="A68" s="48" t="s">
        <v>153</v>
      </c>
      <c r="B68" s="51">
        <v>83839</v>
      </c>
      <c r="C68" s="51"/>
      <c r="D68" s="51">
        <v>169998</v>
      </c>
      <c r="E68" s="30"/>
    </row>
    <row r="69" spans="1:5" ht="12.75">
      <c r="A69" s="30"/>
      <c r="B69" s="72"/>
      <c r="C69" s="74"/>
      <c r="D69" s="72"/>
      <c r="E69" s="30"/>
    </row>
    <row r="70" spans="1:5" ht="12.75">
      <c r="A70" s="30"/>
      <c r="B70" s="51">
        <f>SUM(B66:B69)</f>
        <v>201025</v>
      </c>
      <c r="C70" s="74"/>
      <c r="D70" s="51">
        <f>SUM(D66:D69)</f>
        <v>265751</v>
      </c>
      <c r="E70" s="30"/>
    </row>
    <row r="71" spans="1:5" ht="12.75">
      <c r="A71" s="76" t="s">
        <v>173</v>
      </c>
      <c r="B71" s="51"/>
      <c r="C71" s="74"/>
      <c r="D71" s="51"/>
      <c r="E71" s="30"/>
    </row>
    <row r="72" spans="1:5" ht="12.75">
      <c r="A72" s="76" t="s">
        <v>174</v>
      </c>
      <c r="B72" s="51">
        <v>2228</v>
      </c>
      <c r="C72" s="74"/>
      <c r="D72" s="51">
        <v>27376</v>
      </c>
      <c r="E72" s="30"/>
    </row>
    <row r="73" spans="1:5" ht="12.75">
      <c r="A73" s="76"/>
      <c r="B73" s="73">
        <f>+B70+B72</f>
        <v>203253</v>
      </c>
      <c r="C73" s="74"/>
      <c r="D73" s="73">
        <f>+D70+D72</f>
        <v>293127</v>
      </c>
      <c r="E73" s="30"/>
    </row>
    <row r="74" spans="1:5" ht="12.75">
      <c r="A74" s="30"/>
      <c r="B74" s="74"/>
      <c r="C74" s="74"/>
      <c r="D74" s="74"/>
      <c r="E74" s="30"/>
    </row>
    <row r="75" spans="1:5" ht="12.75">
      <c r="A75" s="30" t="s">
        <v>141</v>
      </c>
      <c r="B75" s="72">
        <f>+B64+B73</f>
        <v>342858</v>
      </c>
      <c r="C75" s="74"/>
      <c r="D75" s="72">
        <f>+D64+D73</f>
        <v>450453</v>
      </c>
      <c r="E75" s="30"/>
    </row>
    <row r="76" spans="1:5" ht="12.75">
      <c r="A76" s="30"/>
      <c r="B76" s="74"/>
      <c r="C76" s="74"/>
      <c r="D76" s="74"/>
      <c r="E76" s="30"/>
    </row>
    <row r="77" spans="1:5" ht="13.5" thickBot="1">
      <c r="A77" s="37" t="s">
        <v>367</v>
      </c>
      <c r="B77" s="75">
        <f>+B58+B75</f>
        <v>753196</v>
      </c>
      <c r="C77" s="74"/>
      <c r="D77" s="75">
        <f>+D58+D75</f>
        <v>834310</v>
      </c>
      <c r="E77" s="30"/>
    </row>
    <row r="78" spans="1:5" ht="12.75">
      <c r="A78" s="30"/>
      <c r="B78" s="74"/>
      <c r="C78" s="74"/>
      <c r="D78" s="74"/>
      <c r="E78" s="30"/>
    </row>
    <row r="79" spans="1:5" ht="12.75">
      <c r="A79" s="30" t="s">
        <v>156</v>
      </c>
      <c r="B79" s="74"/>
      <c r="C79" s="74"/>
      <c r="D79" s="74"/>
      <c r="E79" s="30"/>
    </row>
    <row r="80" spans="1:5" ht="13.5" thickBot="1">
      <c r="A80" s="30" t="s">
        <v>157</v>
      </c>
      <c r="B80" s="80">
        <f>+B54/(B46-14786-9992)</f>
        <v>1.3551211503967409</v>
      </c>
      <c r="C80" s="81"/>
      <c r="D80" s="80">
        <f>D54/(D46-10565)</f>
        <v>1.2109750201450442</v>
      </c>
      <c r="E80" s="30"/>
    </row>
    <row r="81" spans="1:5" ht="12.75">
      <c r="A81" s="30"/>
      <c r="B81" s="74"/>
      <c r="C81" s="74"/>
      <c r="D81" s="74"/>
      <c r="E81" s="30"/>
    </row>
    <row r="82" spans="1:5" ht="12.75">
      <c r="A82" s="61" t="s">
        <v>376</v>
      </c>
      <c r="B82" s="30"/>
      <c r="C82" s="30"/>
      <c r="D82" s="30"/>
      <c r="E82" s="30"/>
    </row>
    <row r="83" spans="1:5" ht="12.75">
      <c r="A83" s="46" t="s">
        <v>231</v>
      </c>
      <c r="B83" s="30"/>
      <c r="C83" s="30"/>
      <c r="D83" s="30"/>
      <c r="E83" s="30"/>
    </row>
    <row r="84" spans="1:6" ht="13.5">
      <c r="A84" s="37" t="s">
        <v>232</v>
      </c>
      <c r="B84" s="30"/>
      <c r="C84" s="30"/>
      <c r="D84" s="30"/>
      <c r="E84" s="82"/>
      <c r="F84" s="4"/>
    </row>
    <row r="85" spans="1:5" ht="12.75">
      <c r="A85" s="30"/>
      <c r="B85" s="30"/>
      <c r="C85" s="30"/>
      <c r="D85" s="30"/>
      <c r="E85" s="30"/>
    </row>
  </sheetData>
  <printOptions/>
  <pageMargins left="0.75" right="0.75" top="0.64" bottom="0.66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workbookViewId="0" topLeftCell="A30">
      <selection activeCell="A55" sqref="A55"/>
    </sheetView>
  </sheetViews>
  <sheetFormatPr defaultColWidth="9.140625" defaultRowHeight="12.75"/>
  <cols>
    <col min="1" max="1" width="39.851562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3.00390625" style="0" customWidth="1"/>
    <col min="10" max="10" width="10.57421875" style="0" customWidth="1"/>
    <col min="11" max="11" width="3.00390625" style="0" customWidth="1"/>
    <col min="12" max="12" width="12.421875" style="0" customWidth="1"/>
    <col min="13" max="13" width="3.28125" style="0" customWidth="1"/>
    <col min="14" max="14" width="11.57421875" style="0" customWidth="1"/>
    <col min="15" max="15" width="3.28125" style="0" customWidth="1"/>
    <col min="16" max="16" width="11.57421875" style="0" customWidth="1"/>
    <col min="17" max="17" width="3.28125" style="0" customWidth="1"/>
    <col min="18" max="18" width="12.140625" style="0" customWidth="1"/>
    <col min="19" max="19" width="3.28125" style="0" customWidth="1"/>
    <col min="20" max="20" width="12.421875" style="0" customWidth="1"/>
    <col min="21" max="21" width="4.421875" style="0" customWidth="1"/>
    <col min="22" max="22" width="11.28125" style="0" customWidth="1"/>
  </cols>
  <sheetData>
    <row r="1" spans="1:22" ht="12.75">
      <c r="A1" s="37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2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2.7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32" t="s">
        <v>219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32" t="s">
        <v>290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30"/>
      <c r="B8" s="83" t="s">
        <v>285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2" t="s">
        <v>286</v>
      </c>
      <c r="S8" s="30"/>
      <c r="T8" s="84" t="s">
        <v>142</v>
      </c>
      <c r="U8" s="30"/>
      <c r="V8" s="84" t="s">
        <v>27</v>
      </c>
    </row>
    <row r="9" spans="1:22" ht="12.75">
      <c r="A9" s="30"/>
      <c r="B9" s="85" t="s">
        <v>183</v>
      </c>
      <c r="C9" s="86"/>
      <c r="D9" s="85"/>
      <c r="E9" s="84"/>
      <c r="F9" s="84"/>
      <c r="G9" s="84"/>
      <c r="H9" s="84"/>
      <c r="I9" s="84"/>
      <c r="J9" s="84"/>
      <c r="K9" s="84"/>
      <c r="L9" s="33" t="s">
        <v>65</v>
      </c>
      <c r="M9" s="84"/>
      <c r="N9" s="84" t="s">
        <v>146</v>
      </c>
      <c r="O9" s="84"/>
      <c r="P9" s="87" t="s">
        <v>260</v>
      </c>
      <c r="Q9" s="84"/>
      <c r="R9" s="84" t="s">
        <v>144</v>
      </c>
      <c r="S9" s="84"/>
      <c r="T9" s="84" t="s">
        <v>143</v>
      </c>
      <c r="U9" s="84"/>
      <c r="V9" s="84" t="s">
        <v>144</v>
      </c>
    </row>
    <row r="10" spans="1:22" ht="12.75">
      <c r="A10" s="30"/>
      <c r="B10" s="85"/>
      <c r="C10" s="86"/>
      <c r="D10" s="85"/>
      <c r="E10" s="84"/>
      <c r="F10" s="84"/>
      <c r="G10" s="84"/>
      <c r="H10" s="84"/>
      <c r="I10" s="84"/>
      <c r="J10" s="88" t="s">
        <v>184</v>
      </c>
      <c r="K10" s="84"/>
      <c r="L10" s="33"/>
      <c r="M10" s="84"/>
      <c r="N10" s="84" t="s">
        <v>147</v>
      </c>
      <c r="O10" s="84"/>
      <c r="P10" s="89" t="s">
        <v>261</v>
      </c>
      <c r="Q10" s="84"/>
      <c r="R10" s="84"/>
      <c r="S10" s="84"/>
      <c r="T10" s="84"/>
      <c r="U10" s="84"/>
      <c r="V10" s="84"/>
    </row>
    <row r="11" spans="1:22" ht="12.75">
      <c r="A11" s="30"/>
      <c r="B11" s="84" t="s">
        <v>24</v>
      </c>
      <c r="C11" s="84"/>
      <c r="D11" s="84" t="s">
        <v>24</v>
      </c>
      <c r="E11" s="84"/>
      <c r="F11" s="84" t="s">
        <v>25</v>
      </c>
      <c r="G11" s="84"/>
      <c r="H11" s="84" t="s">
        <v>66</v>
      </c>
      <c r="I11" s="84"/>
      <c r="J11" s="84" t="s">
        <v>185</v>
      </c>
      <c r="K11" s="84"/>
      <c r="L11" s="90" t="s">
        <v>162</v>
      </c>
      <c r="M11" s="84"/>
      <c r="N11" s="84"/>
      <c r="O11" s="84"/>
      <c r="P11" s="89" t="s">
        <v>262</v>
      </c>
      <c r="Q11" s="84"/>
      <c r="R11" s="84"/>
      <c r="S11" s="84"/>
      <c r="T11" s="84"/>
      <c r="U11" s="84"/>
      <c r="V11" s="84"/>
    </row>
    <row r="12" spans="1:22" ht="12.75">
      <c r="A12" s="30"/>
      <c r="B12" s="84" t="s">
        <v>25</v>
      </c>
      <c r="C12" s="84"/>
      <c r="D12" s="84" t="s">
        <v>64</v>
      </c>
      <c r="E12" s="84"/>
      <c r="F12" s="84" t="s">
        <v>26</v>
      </c>
      <c r="G12" s="84"/>
      <c r="H12" s="84" t="s">
        <v>26</v>
      </c>
      <c r="I12" s="84"/>
      <c r="J12" s="84" t="s">
        <v>186</v>
      </c>
      <c r="K12" s="84"/>
      <c r="L12" s="90" t="s">
        <v>270</v>
      </c>
      <c r="M12" s="84"/>
      <c r="N12" s="84"/>
      <c r="O12" s="84"/>
      <c r="P12" s="89"/>
      <c r="Q12" s="84"/>
      <c r="R12" s="84"/>
      <c r="S12" s="84"/>
      <c r="T12" s="84"/>
      <c r="U12" s="84"/>
      <c r="V12" s="84"/>
    </row>
    <row r="13" spans="1:22" ht="12.75">
      <c r="A13" s="30"/>
      <c r="B13" s="33" t="s">
        <v>5</v>
      </c>
      <c r="C13" s="37"/>
      <c r="D13" s="33" t="s">
        <v>5</v>
      </c>
      <c r="E13" s="37"/>
      <c r="F13" s="33" t="s">
        <v>5</v>
      </c>
      <c r="G13" s="33"/>
      <c r="H13" s="33" t="s">
        <v>5</v>
      </c>
      <c r="I13" s="33"/>
      <c r="J13" s="33" t="s">
        <v>5</v>
      </c>
      <c r="K13" s="37"/>
      <c r="L13" s="33" t="s">
        <v>5</v>
      </c>
      <c r="M13" s="37"/>
      <c r="N13" s="33" t="s">
        <v>5</v>
      </c>
      <c r="O13" s="37"/>
      <c r="P13" s="91" t="s">
        <v>5</v>
      </c>
      <c r="Q13" s="37"/>
      <c r="R13" s="33" t="s">
        <v>5</v>
      </c>
      <c r="S13" s="37"/>
      <c r="T13" s="33" t="s">
        <v>5</v>
      </c>
      <c r="U13" s="37"/>
      <c r="V13" s="33" t="s">
        <v>5</v>
      </c>
    </row>
    <row r="14" spans="1:22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77"/>
      <c r="Q14" s="30"/>
      <c r="R14" s="30"/>
      <c r="S14" s="30"/>
      <c r="T14" s="30"/>
      <c r="U14" s="30"/>
      <c r="V14" s="30"/>
    </row>
    <row r="15" spans="1:22" ht="12.75">
      <c r="A15" s="30" t="s">
        <v>120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77"/>
      <c r="Q15" s="30"/>
      <c r="R15" s="30"/>
      <c r="S15" s="30"/>
      <c r="T15" s="30"/>
      <c r="U15" s="30"/>
      <c r="V15" s="30"/>
    </row>
    <row r="16" spans="1:22" ht="12.75">
      <c r="A16" s="76" t="s">
        <v>114</v>
      </c>
      <c r="B16" s="74">
        <v>320343</v>
      </c>
      <c r="C16" s="74"/>
      <c r="D16" s="74">
        <v>244792</v>
      </c>
      <c r="E16" s="74"/>
      <c r="F16" s="74">
        <v>24872</v>
      </c>
      <c r="G16" s="74"/>
      <c r="H16" s="74">
        <v>-218</v>
      </c>
      <c r="I16" s="74"/>
      <c r="J16" s="74">
        <v>0</v>
      </c>
      <c r="K16" s="74"/>
      <c r="L16" s="74">
        <v>-281093</v>
      </c>
      <c r="M16" s="74"/>
      <c r="N16" s="74">
        <v>-848</v>
      </c>
      <c r="O16" s="74"/>
      <c r="P16" s="92">
        <v>0</v>
      </c>
      <c r="Q16" s="74"/>
      <c r="R16" s="74">
        <f>SUM(B16:P16)</f>
        <v>307848</v>
      </c>
      <c r="S16" s="74"/>
      <c r="T16" s="74">
        <v>18131</v>
      </c>
      <c r="U16" s="74"/>
      <c r="V16" s="74">
        <f>SUM(R16:T16)</f>
        <v>325979</v>
      </c>
    </row>
    <row r="17" spans="1:22" ht="12.75">
      <c r="A17" s="30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92"/>
      <c r="Q17" s="74"/>
      <c r="R17" s="74"/>
      <c r="S17" s="74"/>
      <c r="T17" s="74"/>
      <c r="U17" s="74"/>
      <c r="V17" s="74"/>
    </row>
    <row r="18" spans="1:22" ht="12.75">
      <c r="A18" s="76" t="s">
        <v>145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92"/>
      <c r="Q18" s="74"/>
      <c r="R18" s="74"/>
      <c r="S18" s="74"/>
      <c r="T18" s="74"/>
      <c r="U18" s="74"/>
      <c r="V18" s="74"/>
    </row>
    <row r="19" spans="1:22" ht="12.75">
      <c r="A19" s="76" t="s">
        <v>161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>
        <v>18465</v>
      </c>
      <c r="M19" s="74"/>
      <c r="N19" s="74"/>
      <c r="O19" s="74"/>
      <c r="P19" s="92"/>
      <c r="Q19" s="74"/>
      <c r="R19" s="74">
        <f>SUM(B19:P19)</f>
        <v>18465</v>
      </c>
      <c r="S19" s="74"/>
      <c r="T19" s="74"/>
      <c r="U19" s="74"/>
      <c r="V19" s="74">
        <f>SUM(R19:U19)</f>
        <v>18465</v>
      </c>
    </row>
    <row r="20" spans="1:22" ht="12.75">
      <c r="A20" s="76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92"/>
      <c r="Q20" s="74"/>
      <c r="R20" s="74"/>
      <c r="S20" s="74"/>
      <c r="T20" s="74"/>
      <c r="U20" s="74"/>
      <c r="V20" s="74">
        <f>SUM(B20:L20)</f>
        <v>0</v>
      </c>
    </row>
    <row r="21" spans="1:22" ht="12.75">
      <c r="A21" s="76"/>
      <c r="B21" s="72"/>
      <c r="C21" s="74"/>
      <c r="D21" s="72"/>
      <c r="E21" s="74"/>
      <c r="F21" s="72"/>
      <c r="G21" s="74"/>
      <c r="H21" s="72"/>
      <c r="I21" s="74"/>
      <c r="J21" s="72"/>
      <c r="K21" s="74"/>
      <c r="L21" s="72"/>
      <c r="M21" s="74"/>
      <c r="N21" s="72"/>
      <c r="O21" s="74"/>
      <c r="P21" s="78"/>
      <c r="Q21" s="74"/>
      <c r="R21" s="72"/>
      <c r="S21" s="74"/>
      <c r="T21" s="72"/>
      <c r="U21" s="74"/>
      <c r="V21" s="72">
        <f>SUM(B21:L21)</f>
        <v>0</v>
      </c>
    </row>
    <row r="22" spans="1:22" ht="12.75">
      <c r="A22" s="76" t="s">
        <v>115</v>
      </c>
      <c r="B22" s="74">
        <f>SUM(B16:B21)</f>
        <v>320343</v>
      </c>
      <c r="C22" s="74"/>
      <c r="D22" s="74">
        <f>SUM(D16:D21)</f>
        <v>244792</v>
      </c>
      <c r="E22" s="74"/>
      <c r="F22" s="74">
        <f>SUM(F16:F21)</f>
        <v>24872</v>
      </c>
      <c r="G22" s="74"/>
      <c r="H22" s="74">
        <f>SUM(H16:H21)</f>
        <v>-218</v>
      </c>
      <c r="I22" s="74"/>
      <c r="J22" s="74">
        <f>SUM(J16:J21)</f>
        <v>0</v>
      </c>
      <c r="K22" s="74"/>
      <c r="L22" s="74">
        <f>SUM(L16:L21)</f>
        <v>-262628</v>
      </c>
      <c r="M22" s="74"/>
      <c r="N22" s="74">
        <f>SUM(N16:N21)</f>
        <v>-848</v>
      </c>
      <c r="O22" s="74"/>
      <c r="P22" s="92">
        <f>SUM(P16:P21)</f>
        <v>0</v>
      </c>
      <c r="Q22" s="74"/>
      <c r="R22" s="74">
        <f>SUM(R16:R21)</f>
        <v>326313</v>
      </c>
      <c r="S22" s="74"/>
      <c r="T22" s="74">
        <f>SUM(T16:T21)</f>
        <v>18131</v>
      </c>
      <c r="U22" s="74"/>
      <c r="V22" s="74">
        <f>SUM(V16:V21)</f>
        <v>344444</v>
      </c>
    </row>
    <row r="23" spans="1:22" ht="12.75">
      <c r="A23" s="30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92"/>
      <c r="Q23" s="74"/>
      <c r="R23" s="74"/>
      <c r="S23" s="74"/>
      <c r="T23" s="74"/>
      <c r="U23" s="74"/>
      <c r="V23" s="74"/>
    </row>
    <row r="24" spans="1:22" ht="12.75">
      <c r="A24" s="30" t="s">
        <v>191</v>
      </c>
      <c r="B24" s="74"/>
      <c r="C24" s="74"/>
      <c r="D24" s="74"/>
      <c r="E24" s="74"/>
      <c r="F24" s="74"/>
      <c r="G24" s="74"/>
      <c r="H24" s="74">
        <v>-111</v>
      </c>
      <c r="I24" s="74"/>
      <c r="J24" s="74"/>
      <c r="K24" s="74"/>
      <c r="L24" s="74"/>
      <c r="M24" s="74"/>
      <c r="N24" s="74"/>
      <c r="O24" s="74"/>
      <c r="P24" s="92"/>
      <c r="Q24" s="74"/>
      <c r="R24" s="74">
        <f>SUM(B24:P24)</f>
        <v>-111</v>
      </c>
      <c r="S24" s="74"/>
      <c r="T24" s="74"/>
      <c r="U24" s="74"/>
      <c r="V24" s="74">
        <f>SUM(R24:U24)</f>
        <v>-111</v>
      </c>
    </row>
    <row r="25" spans="1:22" ht="12.75">
      <c r="A25" s="76" t="s">
        <v>180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2"/>
      <c r="Q25" s="74"/>
      <c r="R25" s="74">
        <f aca="true" t="shared" si="0" ref="R25:R33">SUM(B25:P25)</f>
        <v>0</v>
      </c>
      <c r="S25" s="74"/>
      <c r="T25" s="74">
        <v>-11683</v>
      </c>
      <c r="U25" s="74"/>
      <c r="V25" s="74">
        <f>SUM(R25:U25)</f>
        <v>-11683</v>
      </c>
    </row>
    <row r="26" spans="1:22" ht="12.75">
      <c r="A26" s="30" t="s">
        <v>192</v>
      </c>
      <c r="B26" s="74"/>
      <c r="C26" s="74"/>
      <c r="D26" s="74"/>
      <c r="E26" s="74"/>
      <c r="F26" s="74">
        <v>-6295</v>
      </c>
      <c r="G26" s="74"/>
      <c r="H26" s="74"/>
      <c r="I26" s="74"/>
      <c r="J26" s="74"/>
      <c r="K26" s="74"/>
      <c r="L26" s="74"/>
      <c r="M26" s="74"/>
      <c r="N26" s="74"/>
      <c r="O26" s="74"/>
      <c r="P26" s="92"/>
      <c r="Q26" s="74"/>
      <c r="R26" s="74">
        <f t="shared" si="0"/>
        <v>-6295</v>
      </c>
      <c r="S26" s="74"/>
      <c r="T26" s="74"/>
      <c r="U26" s="74"/>
      <c r="V26" s="74">
        <f>SUM(R26:U26)</f>
        <v>-6295</v>
      </c>
    </row>
    <row r="27" spans="1:22" ht="12.75">
      <c r="A27" s="30" t="s">
        <v>193</v>
      </c>
      <c r="B27" s="74"/>
      <c r="C27" s="74"/>
      <c r="D27" s="74"/>
      <c r="E27" s="74"/>
      <c r="F27" s="74">
        <v>1290</v>
      </c>
      <c r="G27" s="74"/>
      <c r="H27" s="74"/>
      <c r="I27" s="74"/>
      <c r="J27" s="74"/>
      <c r="K27" s="74"/>
      <c r="L27" s="74"/>
      <c r="M27" s="74"/>
      <c r="N27" s="74"/>
      <c r="O27" s="74"/>
      <c r="P27" s="92"/>
      <c r="Q27" s="74"/>
      <c r="R27" s="74">
        <f t="shared" si="0"/>
        <v>1290</v>
      </c>
      <c r="S27" s="74"/>
      <c r="T27" s="74"/>
      <c r="U27" s="74"/>
      <c r="V27" s="74">
        <f>SUM(R27:U27)</f>
        <v>1290</v>
      </c>
    </row>
    <row r="28" spans="1:22" ht="12.75">
      <c r="A28" s="76" t="s">
        <v>181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92"/>
      <c r="Q28" s="74"/>
      <c r="R28" s="74"/>
      <c r="S28" s="74"/>
      <c r="T28" s="74"/>
      <c r="U28" s="74"/>
      <c r="V28" s="74"/>
    </row>
    <row r="29" spans="1:22" ht="12.75">
      <c r="A29" s="76" t="s">
        <v>182</v>
      </c>
      <c r="B29" s="74"/>
      <c r="C29" s="74"/>
      <c r="D29" s="74"/>
      <c r="E29" s="74"/>
      <c r="F29" s="74"/>
      <c r="G29" s="74"/>
      <c r="H29" s="74">
        <v>329</v>
      </c>
      <c r="I29" s="74"/>
      <c r="J29" s="74">
        <v>-329</v>
      </c>
      <c r="K29" s="74"/>
      <c r="L29" s="74"/>
      <c r="M29" s="74"/>
      <c r="N29" s="74"/>
      <c r="O29" s="74"/>
      <c r="P29" s="92"/>
      <c r="Q29" s="74"/>
      <c r="R29" s="74">
        <f t="shared" si="0"/>
        <v>0</v>
      </c>
      <c r="S29" s="74"/>
      <c r="T29" s="74"/>
      <c r="U29" s="74"/>
      <c r="V29" s="74">
        <f>SUM(R29:U29)</f>
        <v>0</v>
      </c>
    </row>
    <row r="30" spans="1:22" ht="12.75">
      <c r="A30" s="76" t="s">
        <v>177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>
        <v>61921</v>
      </c>
      <c r="M30" s="93"/>
      <c r="N30" s="93"/>
      <c r="O30" s="93"/>
      <c r="P30" s="94"/>
      <c r="Q30" s="93"/>
      <c r="R30" s="74">
        <f t="shared" si="0"/>
        <v>61921</v>
      </c>
      <c r="S30" s="93"/>
      <c r="T30" s="93">
        <v>1704</v>
      </c>
      <c r="U30" s="93"/>
      <c r="V30" s="74">
        <f>SUM(R30:T30)</f>
        <v>63625</v>
      </c>
    </row>
    <row r="31" spans="1:22" ht="12.75">
      <c r="A31" s="76" t="s">
        <v>194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  <c r="Q31" s="93"/>
      <c r="R31" s="74"/>
      <c r="S31" s="93"/>
      <c r="T31" s="93"/>
      <c r="U31" s="93"/>
      <c r="V31" s="74"/>
    </row>
    <row r="32" spans="1:22" ht="12.75">
      <c r="A32" s="76" t="s">
        <v>195</v>
      </c>
      <c r="B32" s="93">
        <v>472</v>
      </c>
      <c r="C32" s="93"/>
      <c r="D32" s="93">
        <v>117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4"/>
      <c r="Q32" s="93"/>
      <c r="R32" s="74">
        <f t="shared" si="0"/>
        <v>589</v>
      </c>
      <c r="S32" s="93"/>
      <c r="T32" s="93"/>
      <c r="U32" s="93"/>
      <c r="V32" s="74">
        <f>SUM(R32:U32)</f>
        <v>589</v>
      </c>
    </row>
    <row r="33" spans="1:22" ht="12.75">
      <c r="A33" s="76" t="s">
        <v>196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>
        <v>-8002</v>
      </c>
      <c r="O33" s="93"/>
      <c r="P33" s="94"/>
      <c r="Q33" s="93"/>
      <c r="R33" s="74">
        <f t="shared" si="0"/>
        <v>-8002</v>
      </c>
      <c r="S33" s="93"/>
      <c r="T33" s="93"/>
      <c r="U33" s="93"/>
      <c r="V33" s="74">
        <f>SUM(R33:U33)</f>
        <v>-8002</v>
      </c>
    </row>
    <row r="34" spans="1:22" ht="12.75">
      <c r="A34" s="30"/>
      <c r="B34" s="72"/>
      <c r="C34" s="74"/>
      <c r="D34" s="72"/>
      <c r="E34" s="74"/>
      <c r="F34" s="72"/>
      <c r="G34" s="74"/>
      <c r="H34" s="72"/>
      <c r="I34" s="74"/>
      <c r="J34" s="72"/>
      <c r="K34" s="74"/>
      <c r="L34" s="72"/>
      <c r="M34" s="74"/>
      <c r="N34" s="72"/>
      <c r="O34" s="74"/>
      <c r="P34" s="78"/>
      <c r="Q34" s="74"/>
      <c r="R34" s="72"/>
      <c r="S34" s="74"/>
      <c r="T34" s="72"/>
      <c r="U34" s="74"/>
      <c r="V34" s="72"/>
    </row>
    <row r="35" spans="1:22" ht="12.75">
      <c r="A35" s="30" t="s">
        <v>168</v>
      </c>
      <c r="B35" s="51">
        <f>SUM(B22:B34)</f>
        <v>320815</v>
      </c>
      <c r="C35" s="51"/>
      <c r="D35" s="51">
        <f>SUM(D22:D34)</f>
        <v>244909</v>
      </c>
      <c r="E35" s="51"/>
      <c r="F35" s="51">
        <f>SUM(F22:F34)</f>
        <v>19867</v>
      </c>
      <c r="G35" s="51"/>
      <c r="H35" s="51">
        <f>SUM(H22:H34)</f>
        <v>0</v>
      </c>
      <c r="I35" s="51"/>
      <c r="J35" s="51">
        <f>SUM(J22:J34)</f>
        <v>-329</v>
      </c>
      <c r="K35" s="51"/>
      <c r="L35" s="51">
        <f>SUM(L22:L34)</f>
        <v>-200707</v>
      </c>
      <c r="M35" s="51"/>
      <c r="N35" s="51">
        <f>SUM(N22:N34)</f>
        <v>-8850</v>
      </c>
      <c r="O35" s="51"/>
      <c r="P35" s="95">
        <f>SUM(P22:P34)</f>
        <v>0</v>
      </c>
      <c r="Q35" s="51"/>
      <c r="R35" s="51">
        <f>SUM(R22:R34)</f>
        <v>375705</v>
      </c>
      <c r="S35" s="51"/>
      <c r="T35" s="51">
        <f>SUM(T22:T34)</f>
        <v>8152</v>
      </c>
      <c r="U35" s="51"/>
      <c r="V35" s="51">
        <f>SUM(V22:V34)</f>
        <v>383857</v>
      </c>
    </row>
    <row r="36" spans="1:22" ht="12.75">
      <c r="A36" s="30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92"/>
      <c r="Q36" s="74"/>
      <c r="R36" s="74"/>
      <c r="S36" s="74"/>
      <c r="T36" s="74"/>
      <c r="U36" s="74"/>
      <c r="V36" s="74"/>
    </row>
    <row r="37" spans="1:22" ht="12.75">
      <c r="A37" s="30" t="s">
        <v>177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>
        <f>income!F49</f>
        <v>46704</v>
      </c>
      <c r="M37" s="74"/>
      <c r="N37" s="74"/>
      <c r="O37" s="74"/>
      <c r="P37" s="92"/>
      <c r="Q37" s="74"/>
      <c r="R37" s="74">
        <f>SUM(B37:P37)</f>
        <v>46704</v>
      </c>
      <c r="S37" s="74"/>
      <c r="T37" s="74">
        <f>income!F51</f>
        <v>1751</v>
      </c>
      <c r="U37" s="74"/>
      <c r="V37" s="74">
        <f>SUM(R37:T37)</f>
        <v>48455</v>
      </c>
    </row>
    <row r="38" spans="1:22" ht="12.75">
      <c r="A38" s="30" t="s">
        <v>243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>
        <v>-5652</v>
      </c>
      <c r="M38" s="74"/>
      <c r="N38" s="74"/>
      <c r="O38" s="74"/>
      <c r="P38" s="92"/>
      <c r="Q38" s="74"/>
      <c r="R38" s="74">
        <f aca="true" t="shared" si="1" ref="R38:R47">SUM(B38:P38)</f>
        <v>-5652</v>
      </c>
      <c r="S38" s="74"/>
      <c r="T38" s="74"/>
      <c r="U38" s="74"/>
      <c r="V38" s="74">
        <f>SUM(R38:T38)</f>
        <v>-5652</v>
      </c>
    </row>
    <row r="39" spans="1:22" ht="12.75">
      <c r="A39" s="30" t="s">
        <v>311</v>
      </c>
      <c r="B39" s="74"/>
      <c r="C39" s="74"/>
      <c r="D39" s="74"/>
      <c r="E39" s="74"/>
      <c r="F39" s="74"/>
      <c r="G39" s="74"/>
      <c r="H39" s="74"/>
      <c r="I39" s="74"/>
      <c r="J39" s="74">
        <v>329</v>
      </c>
      <c r="K39" s="74"/>
      <c r="L39" s="99">
        <v>-329</v>
      </c>
      <c r="M39" s="74"/>
      <c r="N39" s="74"/>
      <c r="O39" s="74"/>
      <c r="P39" s="92"/>
      <c r="Q39" s="74"/>
      <c r="R39" s="74">
        <f t="shared" si="1"/>
        <v>0</v>
      </c>
      <c r="S39" s="74"/>
      <c r="T39" s="74"/>
      <c r="U39" s="74"/>
      <c r="V39" s="74">
        <f>SUM(R39:T39)</f>
        <v>0</v>
      </c>
    </row>
    <row r="40" spans="1:22" ht="12.75">
      <c r="A40" s="30" t="s">
        <v>269</v>
      </c>
      <c r="B40" s="74"/>
      <c r="C40" s="74"/>
      <c r="D40" s="74">
        <v>-220000</v>
      </c>
      <c r="E40" s="74"/>
      <c r="F40" s="74"/>
      <c r="G40" s="74"/>
      <c r="H40" s="74"/>
      <c r="I40" s="74"/>
      <c r="J40" s="74"/>
      <c r="K40" s="74"/>
      <c r="L40" s="74">
        <v>220000</v>
      </c>
      <c r="M40" s="74"/>
      <c r="N40" s="74"/>
      <c r="O40" s="74"/>
      <c r="P40" s="92"/>
      <c r="Q40" s="74"/>
      <c r="R40" s="74">
        <f t="shared" si="1"/>
        <v>0</v>
      </c>
      <c r="S40" s="74"/>
      <c r="T40" s="74"/>
      <c r="U40" s="74"/>
      <c r="V40" s="74">
        <f>SUM(R40:T40)</f>
        <v>0</v>
      </c>
    </row>
    <row r="41" spans="1:22" ht="12.75">
      <c r="A41" s="30" t="s">
        <v>296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92"/>
      <c r="Q41" s="74"/>
      <c r="R41" s="74"/>
      <c r="S41" s="74"/>
      <c r="T41" s="74"/>
      <c r="U41" s="74"/>
      <c r="V41" s="74"/>
    </row>
    <row r="42" spans="1:22" ht="12.75">
      <c r="A42" s="30" t="s">
        <v>340</v>
      </c>
      <c r="B42" s="74"/>
      <c r="C42" s="74"/>
      <c r="D42" s="74"/>
      <c r="E42" s="74"/>
      <c r="F42" s="74">
        <v>-16403</v>
      </c>
      <c r="G42" s="74"/>
      <c r="H42" s="74"/>
      <c r="I42" s="74"/>
      <c r="J42" s="74">
        <v>16403</v>
      </c>
      <c r="K42" s="74"/>
      <c r="L42" s="74"/>
      <c r="M42" s="74"/>
      <c r="N42" s="74"/>
      <c r="O42" s="74"/>
      <c r="P42" s="92"/>
      <c r="Q42" s="74"/>
      <c r="R42" s="74"/>
      <c r="S42" s="74"/>
      <c r="T42" s="74"/>
      <c r="U42" s="74"/>
      <c r="V42" s="74"/>
    </row>
    <row r="43" spans="1:22" ht="12.75">
      <c r="A43" s="30" t="s">
        <v>273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2"/>
      <c r="Q43" s="74"/>
      <c r="R43" s="74"/>
      <c r="S43" s="74"/>
      <c r="T43" s="74"/>
      <c r="U43" s="74"/>
      <c r="V43" s="74"/>
    </row>
    <row r="44" spans="1:22" ht="12.75">
      <c r="A44" s="30" t="s">
        <v>271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92"/>
      <c r="Q44" s="74"/>
      <c r="R44" s="74">
        <f t="shared" si="1"/>
        <v>0</v>
      </c>
      <c r="S44" s="74"/>
      <c r="T44" s="74">
        <v>-731</v>
      </c>
      <c r="U44" s="74"/>
      <c r="V44" s="74">
        <f>SUM(R44:T44)</f>
        <v>-731</v>
      </c>
    </row>
    <row r="45" spans="1:22" ht="12.75">
      <c r="A45" s="76" t="s">
        <v>196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>
        <v>-4173</v>
      </c>
      <c r="O45" s="74"/>
      <c r="P45" s="92"/>
      <c r="Q45" s="74"/>
      <c r="R45" s="74">
        <f t="shared" si="1"/>
        <v>-4173</v>
      </c>
      <c r="S45" s="74"/>
      <c r="T45" s="74"/>
      <c r="U45" s="74"/>
      <c r="V45" s="74">
        <f>SUM(R45:T45)</f>
        <v>-4173</v>
      </c>
    </row>
    <row r="46" spans="1:22" ht="12.75">
      <c r="A46" s="30" t="s">
        <v>263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92"/>
      <c r="Q46" s="74"/>
      <c r="R46" s="74"/>
      <c r="S46" s="74"/>
      <c r="T46" s="74"/>
      <c r="U46" s="74"/>
      <c r="V46" s="74"/>
    </row>
    <row r="47" spans="1:22" ht="12.75">
      <c r="A47" s="30" t="s">
        <v>264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92">
        <v>-11418</v>
      </c>
      <c r="Q47" s="74"/>
      <c r="R47" s="74">
        <f t="shared" si="1"/>
        <v>-11418</v>
      </c>
      <c r="S47" s="74"/>
      <c r="T47" s="74"/>
      <c r="U47" s="74"/>
      <c r="V47" s="74">
        <f>SUM(R47:T47)</f>
        <v>-11418</v>
      </c>
    </row>
    <row r="48" spans="1:22" ht="12.75">
      <c r="A48" s="30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92"/>
      <c r="Q48" s="74"/>
      <c r="R48" s="74"/>
      <c r="S48" s="74"/>
      <c r="T48" s="74"/>
      <c r="U48" s="74"/>
      <c r="V48" s="74"/>
    </row>
    <row r="49" spans="1:22" ht="12.75">
      <c r="A49" s="30" t="s">
        <v>368</v>
      </c>
      <c r="B49" s="73">
        <f>SUM(B35:B47)</f>
        <v>320815</v>
      </c>
      <c r="C49" s="74"/>
      <c r="D49" s="73">
        <f>SUM(D35:D47)</f>
        <v>24909</v>
      </c>
      <c r="E49" s="74"/>
      <c r="F49" s="73">
        <f>SUM(F35:F47)</f>
        <v>3464</v>
      </c>
      <c r="G49" s="74"/>
      <c r="H49" s="73">
        <f>SUM(H35:H47)</f>
        <v>0</v>
      </c>
      <c r="I49" s="74"/>
      <c r="J49" s="73">
        <f>SUM(J35:J47)</f>
        <v>16403</v>
      </c>
      <c r="K49" s="74"/>
      <c r="L49" s="73">
        <f>SUM(L35:L47)</f>
        <v>60016</v>
      </c>
      <c r="M49" s="74"/>
      <c r="N49" s="73">
        <f>SUM(N35:N47)</f>
        <v>-13023</v>
      </c>
      <c r="O49" s="74"/>
      <c r="P49" s="96">
        <f>SUM(P35:P47)</f>
        <v>-11418</v>
      </c>
      <c r="Q49" s="74"/>
      <c r="R49" s="73">
        <f>SUM(R35:R47)</f>
        <v>401166</v>
      </c>
      <c r="S49" s="74"/>
      <c r="T49" s="73">
        <f>SUM(T35:T47)</f>
        <v>9172</v>
      </c>
      <c r="U49" s="74"/>
      <c r="V49" s="73">
        <f>SUM(V35:V47)</f>
        <v>410338</v>
      </c>
    </row>
    <row r="50" spans="1:22" ht="12.75">
      <c r="A50" s="30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12.75">
      <c r="A51" s="30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.75">
      <c r="A52" s="30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2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ht="12.75">
      <c r="A54" s="61" t="s">
        <v>383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ht="13.5">
      <c r="A55" s="46" t="s">
        <v>218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82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</sheetData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workbookViewId="0" topLeftCell="A53">
      <selection activeCell="A72" sqref="A72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7.140625" style="0" customWidth="1"/>
    <col min="4" max="4" width="12.28125" style="0" customWidth="1"/>
    <col min="5" max="5" width="7.140625" style="0" customWidth="1"/>
    <col min="6" max="6" width="11.421875" style="0" customWidth="1"/>
  </cols>
  <sheetData>
    <row r="1" spans="1:5" ht="12.75">
      <c r="A1" s="37" t="s">
        <v>2</v>
      </c>
      <c r="B1" s="30"/>
      <c r="C1" s="30"/>
      <c r="D1" s="30"/>
      <c r="E1" s="30"/>
    </row>
    <row r="2" spans="1:5" ht="12.75">
      <c r="A2" s="30" t="s">
        <v>3</v>
      </c>
      <c r="B2" s="30"/>
      <c r="C2" s="30"/>
      <c r="D2" s="30"/>
      <c r="E2" s="30"/>
    </row>
    <row r="3" spans="1:5" ht="12.75">
      <c r="A3" s="30" t="s">
        <v>4</v>
      </c>
      <c r="B3" s="30"/>
      <c r="C3" s="30"/>
      <c r="D3" s="30"/>
      <c r="E3" s="30"/>
    </row>
    <row r="4" spans="1:5" ht="12.75">
      <c r="A4" s="39"/>
      <c r="B4" s="30"/>
      <c r="C4" s="30"/>
      <c r="D4" s="30"/>
      <c r="E4" s="30"/>
    </row>
    <row r="5" spans="1:5" ht="12.75">
      <c r="A5" s="62" t="s">
        <v>220</v>
      </c>
      <c r="B5" s="30"/>
      <c r="C5" s="30"/>
      <c r="D5" s="30"/>
      <c r="E5" s="30"/>
    </row>
    <row r="6" spans="1:5" ht="12.75">
      <c r="A6" s="62" t="s">
        <v>290</v>
      </c>
      <c r="B6" s="30"/>
      <c r="C6" s="30"/>
      <c r="D6" s="30"/>
      <c r="E6" s="30"/>
    </row>
    <row r="7" spans="1:5" ht="12.75">
      <c r="A7" s="30"/>
      <c r="B7" s="63" t="s">
        <v>202</v>
      </c>
      <c r="C7" s="59"/>
      <c r="D7" s="64" t="s">
        <v>203</v>
      </c>
      <c r="E7" s="30"/>
    </row>
    <row r="8" spans="1:6" ht="12.75">
      <c r="A8" s="30"/>
      <c r="B8" s="33" t="s">
        <v>297</v>
      </c>
      <c r="C8" s="30"/>
      <c r="D8" s="33" t="s">
        <v>297</v>
      </c>
      <c r="E8" s="33"/>
      <c r="F8" s="22"/>
    </row>
    <row r="9" spans="1:6" ht="12.75">
      <c r="A9" s="30"/>
      <c r="B9" s="33" t="s">
        <v>13</v>
      </c>
      <c r="C9" s="30"/>
      <c r="D9" s="33" t="s">
        <v>13</v>
      </c>
      <c r="E9" s="33"/>
      <c r="F9" s="22"/>
    </row>
    <row r="10" spans="1:6" ht="12.75">
      <c r="A10" s="30"/>
      <c r="B10" s="97" t="s">
        <v>291</v>
      </c>
      <c r="C10" s="30"/>
      <c r="D10" s="97" t="s">
        <v>292</v>
      </c>
      <c r="E10" s="97"/>
      <c r="F10" s="23"/>
    </row>
    <row r="11" spans="1:6" ht="12.75">
      <c r="A11" s="30"/>
      <c r="B11" s="98" t="s">
        <v>5</v>
      </c>
      <c r="C11" s="30"/>
      <c r="D11" s="98" t="s">
        <v>5</v>
      </c>
      <c r="E11" s="98"/>
      <c r="F11" s="24"/>
    </row>
    <row r="12" spans="1:6" ht="12.75">
      <c r="A12" s="30"/>
      <c r="B12" s="30"/>
      <c r="C12" s="30"/>
      <c r="D12" s="33" t="s">
        <v>212</v>
      </c>
      <c r="E12" s="30"/>
      <c r="F12" s="15"/>
    </row>
    <row r="13" spans="1:6" ht="12.75">
      <c r="A13" s="30"/>
      <c r="B13" s="30"/>
      <c r="C13" s="30"/>
      <c r="D13" s="30"/>
      <c r="E13" s="30"/>
      <c r="F13" s="15"/>
    </row>
    <row r="14" spans="1:6" ht="12.75">
      <c r="A14" s="30" t="s">
        <v>221</v>
      </c>
      <c r="B14" s="93"/>
      <c r="C14" s="74"/>
      <c r="D14" s="93"/>
      <c r="E14" s="99"/>
      <c r="F14" s="25"/>
    </row>
    <row r="15" spans="1:6" ht="12.75">
      <c r="A15" s="30" t="s">
        <v>222</v>
      </c>
      <c r="B15" s="93">
        <v>58246</v>
      </c>
      <c r="C15" s="74"/>
      <c r="D15" s="93">
        <v>73397</v>
      </c>
      <c r="E15" s="99"/>
      <c r="F15" s="25"/>
    </row>
    <row r="16" spans="1:6" ht="12.75">
      <c r="A16" s="30" t="s">
        <v>361</v>
      </c>
      <c r="B16" s="93">
        <v>4247</v>
      </c>
      <c r="C16" s="74"/>
      <c r="D16" s="93">
        <v>10727</v>
      </c>
      <c r="E16" s="99"/>
      <c r="F16" s="25"/>
    </row>
    <row r="17" spans="1:6" ht="12.75">
      <c r="A17" s="30"/>
      <c r="B17" s="74"/>
      <c r="C17" s="74"/>
      <c r="D17" s="74"/>
      <c r="E17" s="99"/>
      <c r="F17" s="15"/>
    </row>
    <row r="18" spans="1:6" ht="12.75">
      <c r="A18" s="30" t="s">
        <v>14</v>
      </c>
      <c r="B18" s="74"/>
      <c r="C18" s="74"/>
      <c r="D18" s="74"/>
      <c r="E18" s="99"/>
      <c r="F18" s="15"/>
    </row>
    <row r="19" spans="1:6" ht="12.75">
      <c r="A19" s="30" t="s">
        <v>15</v>
      </c>
      <c r="B19" s="74">
        <v>5421</v>
      </c>
      <c r="C19" s="74"/>
      <c r="D19" s="74">
        <v>-3281</v>
      </c>
      <c r="E19" s="99"/>
      <c r="F19" s="15"/>
    </row>
    <row r="20" spans="1:6" ht="12.75">
      <c r="A20" s="30" t="s">
        <v>16</v>
      </c>
      <c r="B20" s="74">
        <v>-5998</v>
      </c>
      <c r="C20" s="74"/>
      <c r="D20" s="74">
        <v>-26749</v>
      </c>
      <c r="E20" s="99"/>
      <c r="F20" s="15"/>
    </row>
    <row r="21" spans="1:6" ht="12.75">
      <c r="A21" s="30"/>
      <c r="B21" s="72"/>
      <c r="C21" s="74"/>
      <c r="D21" s="72"/>
      <c r="E21" s="99"/>
      <c r="F21" s="19"/>
    </row>
    <row r="22" spans="1:6" ht="12.75">
      <c r="A22" s="30" t="s">
        <v>165</v>
      </c>
      <c r="B22" s="41">
        <f>SUM(B14:B20)</f>
        <v>61916</v>
      </c>
      <c r="C22" s="74"/>
      <c r="D22" s="41">
        <f>SUM(D14:D20)</f>
        <v>54094</v>
      </c>
      <c r="E22" s="99"/>
      <c r="F22" s="17"/>
    </row>
    <row r="23" spans="1:6" ht="12.75">
      <c r="A23" s="30"/>
      <c r="B23" s="74"/>
      <c r="C23" s="74"/>
      <c r="D23" s="74"/>
      <c r="E23" s="99"/>
      <c r="F23" s="15"/>
    </row>
    <row r="24" spans="1:6" ht="12.75">
      <c r="A24" s="30" t="s">
        <v>17</v>
      </c>
      <c r="B24" s="74"/>
      <c r="C24" s="74"/>
      <c r="D24" s="74"/>
      <c r="E24" s="99"/>
      <c r="F24" s="15"/>
    </row>
    <row r="25" spans="1:6" ht="12.75">
      <c r="A25" s="30" t="s">
        <v>18</v>
      </c>
      <c r="B25" s="74">
        <v>48736</v>
      </c>
      <c r="C25" s="74"/>
      <c r="D25" s="74">
        <v>21229</v>
      </c>
      <c r="E25" s="99"/>
      <c r="F25" s="19"/>
    </row>
    <row r="26" spans="1:6" ht="12.75">
      <c r="A26" s="30" t="s">
        <v>377</v>
      </c>
      <c r="B26" s="74">
        <v>28964</v>
      </c>
      <c r="C26" s="74"/>
      <c r="D26" s="74">
        <v>5453</v>
      </c>
      <c r="E26" s="99"/>
      <c r="F26" s="19"/>
    </row>
    <row r="27" spans="1:6" ht="12.75">
      <c r="A27" s="76" t="s">
        <v>378</v>
      </c>
      <c r="B27" s="74">
        <v>-206</v>
      </c>
      <c r="C27" s="74"/>
      <c r="D27" s="74">
        <v>-13176</v>
      </c>
      <c r="E27" s="99"/>
      <c r="F27" s="19"/>
    </row>
    <row r="28" spans="1:6" ht="12.75">
      <c r="A28" s="76" t="s">
        <v>305</v>
      </c>
      <c r="B28" s="74">
        <v>-16600</v>
      </c>
      <c r="C28" s="74"/>
      <c r="D28" s="74">
        <v>-14200</v>
      </c>
      <c r="E28" s="99"/>
      <c r="F28" s="19"/>
    </row>
    <row r="29" spans="1:6" ht="12.75">
      <c r="A29" s="30"/>
      <c r="B29" s="74"/>
      <c r="C29" s="74"/>
      <c r="D29" s="74"/>
      <c r="E29" s="99"/>
      <c r="F29" s="19"/>
    </row>
    <row r="30" spans="1:6" ht="12.75">
      <c r="A30" s="30" t="s">
        <v>19</v>
      </c>
      <c r="B30" s="73">
        <f>SUM(B22:B28)</f>
        <v>122810</v>
      </c>
      <c r="C30" s="74"/>
      <c r="D30" s="73">
        <f>SUM(D22:D28)</f>
        <v>53400</v>
      </c>
      <c r="E30" s="99"/>
      <c r="F30" s="19"/>
    </row>
    <row r="31" spans="1:6" ht="12.75">
      <c r="A31" s="30"/>
      <c r="B31" s="74"/>
      <c r="C31" s="74"/>
      <c r="D31" s="74"/>
      <c r="E31" s="99"/>
      <c r="F31" s="19"/>
    </row>
    <row r="32" spans="1:6" ht="12.75">
      <c r="A32" s="30" t="s">
        <v>20</v>
      </c>
      <c r="B32" s="74"/>
      <c r="C32" s="74"/>
      <c r="D32" s="74"/>
      <c r="E32" s="99"/>
      <c r="F32" s="19"/>
    </row>
    <row r="33" spans="1:6" ht="12.75">
      <c r="A33" s="76" t="s">
        <v>234</v>
      </c>
      <c r="B33" s="74">
        <v>11645</v>
      </c>
      <c r="C33" s="74"/>
      <c r="D33" s="74">
        <v>26997</v>
      </c>
      <c r="E33" s="99"/>
      <c r="F33" s="19"/>
    </row>
    <row r="34" spans="1:6" ht="12.75">
      <c r="A34" s="76" t="s">
        <v>235</v>
      </c>
      <c r="B34" s="74">
        <v>-19875</v>
      </c>
      <c r="C34" s="74"/>
      <c r="D34" s="74">
        <v>-125</v>
      </c>
      <c r="E34" s="99"/>
      <c r="F34" s="19"/>
    </row>
    <row r="35" spans="1:6" ht="12.75">
      <c r="A35" s="100" t="s">
        <v>117</v>
      </c>
      <c r="B35" s="92">
        <v>2570</v>
      </c>
      <c r="C35" s="74"/>
      <c r="D35" s="74">
        <v>79825</v>
      </c>
      <c r="E35" s="99"/>
      <c r="F35" s="19"/>
    </row>
    <row r="36" spans="1:6" ht="12.75">
      <c r="A36" s="30" t="s">
        <v>209</v>
      </c>
      <c r="B36" s="74">
        <v>1427</v>
      </c>
      <c r="C36" s="74"/>
      <c r="D36" s="74">
        <v>0</v>
      </c>
      <c r="E36" s="99"/>
      <c r="F36" s="19"/>
    </row>
    <row r="37" spans="1:6" ht="12.75">
      <c r="A37" s="30" t="s">
        <v>244</v>
      </c>
      <c r="B37" s="74">
        <v>-5652</v>
      </c>
      <c r="C37" s="74"/>
      <c r="D37" s="74">
        <v>0</v>
      </c>
      <c r="E37" s="99"/>
      <c r="F37" s="19"/>
    </row>
    <row r="38" spans="1:6" ht="12.75">
      <c r="A38" s="30" t="s">
        <v>246</v>
      </c>
      <c r="B38" s="74">
        <v>21870</v>
      </c>
      <c r="C38" s="74"/>
      <c r="D38" s="74">
        <v>0</v>
      </c>
      <c r="E38" s="99"/>
      <c r="F38" s="19"/>
    </row>
    <row r="39" spans="1:6" ht="12.75">
      <c r="A39" s="30" t="s">
        <v>245</v>
      </c>
      <c r="B39" s="74">
        <v>0</v>
      </c>
      <c r="C39" s="74"/>
      <c r="D39" s="74">
        <v>-93641</v>
      </c>
      <c r="E39" s="99"/>
      <c r="F39" s="19"/>
    </row>
    <row r="40" spans="1:6" ht="12.75">
      <c r="A40" s="30" t="s">
        <v>272</v>
      </c>
      <c r="B40" s="74">
        <v>-731</v>
      </c>
      <c r="C40" s="74"/>
      <c r="D40" s="74">
        <v>-11865</v>
      </c>
      <c r="E40" s="99"/>
      <c r="F40" s="19"/>
    </row>
    <row r="41" spans="1:6" ht="12.75">
      <c r="A41" s="76" t="s">
        <v>379</v>
      </c>
      <c r="B41" s="74">
        <v>9101</v>
      </c>
      <c r="C41" s="74"/>
      <c r="D41" s="74">
        <v>79144</v>
      </c>
      <c r="E41" s="99"/>
      <c r="F41" s="19"/>
    </row>
    <row r="42" spans="1:6" ht="12.75">
      <c r="A42" s="76"/>
      <c r="B42" s="74"/>
      <c r="C42" s="74"/>
      <c r="D42" s="74"/>
      <c r="E42" s="99"/>
      <c r="F42" s="19"/>
    </row>
    <row r="43" spans="1:6" ht="12.75">
      <c r="A43" s="30"/>
      <c r="B43" s="73">
        <f>SUM(B33:B42)</f>
        <v>20355</v>
      </c>
      <c r="C43" s="74"/>
      <c r="D43" s="73">
        <f>SUM(D33:D42)</f>
        <v>80335</v>
      </c>
      <c r="E43" s="99"/>
      <c r="F43" s="19"/>
    </row>
    <row r="44" spans="1:6" ht="12.75">
      <c r="A44" s="30"/>
      <c r="B44" s="74"/>
      <c r="C44" s="74"/>
      <c r="D44" s="74"/>
      <c r="E44" s="99"/>
      <c r="F44" s="19"/>
    </row>
    <row r="45" spans="1:6" ht="12.75">
      <c r="A45" s="30" t="s">
        <v>21</v>
      </c>
      <c r="B45" s="74"/>
      <c r="C45" s="74"/>
      <c r="D45" s="74"/>
      <c r="E45" s="99"/>
      <c r="F45" s="19"/>
    </row>
    <row r="46" spans="1:6" ht="12.75">
      <c r="A46" s="30" t="s">
        <v>22</v>
      </c>
      <c r="B46" s="74">
        <v>-106156</v>
      </c>
      <c r="C46" s="74"/>
      <c r="D46" s="74">
        <v>-120272</v>
      </c>
      <c r="E46" s="99"/>
      <c r="F46" s="19"/>
    </row>
    <row r="47" spans="1:6" ht="12.75">
      <c r="A47" s="30" t="s">
        <v>306</v>
      </c>
      <c r="B47" s="74">
        <v>-293</v>
      </c>
      <c r="C47" s="74"/>
      <c r="D47" s="74">
        <v>0</v>
      </c>
      <c r="E47" s="99"/>
      <c r="F47" s="19"/>
    </row>
    <row r="48" spans="1:6" ht="12.75">
      <c r="A48" s="100" t="s">
        <v>201</v>
      </c>
      <c r="B48" s="92">
        <v>-15591</v>
      </c>
      <c r="C48" s="74"/>
      <c r="D48" s="74">
        <v>-8002</v>
      </c>
      <c r="E48" s="99"/>
      <c r="F48" s="19"/>
    </row>
    <row r="49" spans="1:6" ht="12.75">
      <c r="A49" s="30"/>
      <c r="B49" s="74"/>
      <c r="C49" s="74"/>
      <c r="D49" s="74"/>
      <c r="E49" s="99"/>
      <c r="F49" s="19"/>
    </row>
    <row r="50" spans="1:6" ht="12.75">
      <c r="A50" s="30"/>
      <c r="B50" s="73">
        <f>SUM(B46:B49)</f>
        <v>-122040</v>
      </c>
      <c r="C50" s="74"/>
      <c r="D50" s="73">
        <f>SUM(D46:D49)</f>
        <v>-128274</v>
      </c>
      <c r="E50" s="99"/>
      <c r="F50" s="19"/>
    </row>
    <row r="51" spans="1:6" ht="12.75">
      <c r="A51" s="30"/>
      <c r="B51" s="74"/>
      <c r="C51" s="74"/>
      <c r="D51" s="74"/>
      <c r="E51" s="99"/>
      <c r="F51" s="19"/>
    </row>
    <row r="52" spans="1:6" ht="12.75">
      <c r="A52" s="30" t="s">
        <v>23</v>
      </c>
      <c r="B52" s="74">
        <f>+B30+B43+B50</f>
        <v>21125</v>
      </c>
      <c r="C52" s="74"/>
      <c r="D52" s="74">
        <f>+D30+D43+D50</f>
        <v>5461</v>
      </c>
      <c r="E52" s="99"/>
      <c r="F52" s="19"/>
    </row>
    <row r="53" spans="1:6" ht="12.75">
      <c r="A53" s="30"/>
      <c r="B53" s="74"/>
      <c r="C53" s="74"/>
      <c r="D53" s="74"/>
      <c r="E53" s="99"/>
      <c r="F53" s="19"/>
    </row>
    <row r="54" spans="1:6" ht="12.75">
      <c r="A54" s="30" t="s">
        <v>380</v>
      </c>
      <c r="B54" s="74">
        <v>28789</v>
      </c>
      <c r="C54" s="74"/>
      <c r="D54" s="74">
        <v>23328</v>
      </c>
      <c r="E54" s="99"/>
      <c r="F54" s="19"/>
    </row>
    <row r="55" spans="1:6" ht="12.75">
      <c r="A55" s="30"/>
      <c r="B55" s="74"/>
      <c r="C55" s="74"/>
      <c r="D55" s="74"/>
      <c r="E55" s="58"/>
      <c r="F55" s="19"/>
    </row>
    <row r="56" spans="1:6" ht="12.75">
      <c r="A56" s="30" t="s">
        <v>381</v>
      </c>
      <c r="B56" s="73">
        <f>+B52+B54</f>
        <v>49914</v>
      </c>
      <c r="C56" s="74"/>
      <c r="D56" s="73">
        <f>+D52+D54</f>
        <v>28789</v>
      </c>
      <c r="E56" s="58"/>
      <c r="F56" s="19"/>
    </row>
    <row r="57" spans="1:6" ht="12.75">
      <c r="A57" s="30"/>
      <c r="B57" s="74"/>
      <c r="C57" s="74"/>
      <c r="D57" s="74"/>
      <c r="E57" s="58"/>
      <c r="F57" s="15"/>
    </row>
    <row r="58" spans="1:6" ht="12.75">
      <c r="A58" s="30"/>
      <c r="B58" s="39"/>
      <c r="C58" s="30"/>
      <c r="D58" s="39"/>
      <c r="E58" s="30"/>
      <c r="F58" s="15"/>
    </row>
    <row r="59" spans="1:5" ht="12.75">
      <c r="A59" s="39" t="s">
        <v>362</v>
      </c>
      <c r="B59" s="39"/>
      <c r="C59" s="30"/>
      <c r="D59" s="39"/>
      <c r="E59" s="30"/>
    </row>
    <row r="60" spans="1:5" ht="12.75">
      <c r="A60" s="39"/>
      <c r="B60" s="39"/>
      <c r="C60" s="30"/>
      <c r="D60" s="39"/>
      <c r="E60" s="30"/>
    </row>
    <row r="61" spans="1:5" ht="12.75">
      <c r="A61" s="39" t="s">
        <v>158</v>
      </c>
      <c r="B61" s="101">
        <v>58859</v>
      </c>
      <c r="C61" s="30"/>
      <c r="D61" s="101">
        <v>27975</v>
      </c>
      <c r="E61" s="30"/>
    </row>
    <row r="62" spans="1:5" ht="12.75">
      <c r="A62" s="48" t="s">
        <v>287</v>
      </c>
      <c r="B62" s="101">
        <v>1670</v>
      </c>
      <c r="C62" s="30"/>
      <c r="D62" s="101">
        <v>7630</v>
      </c>
      <c r="E62" s="30"/>
    </row>
    <row r="63" spans="1:5" ht="12.75">
      <c r="A63" s="48" t="s">
        <v>159</v>
      </c>
      <c r="B63" s="101">
        <v>-10615</v>
      </c>
      <c r="C63" s="30"/>
      <c r="D63" s="101">
        <v>-8046</v>
      </c>
      <c r="E63" s="30"/>
    </row>
    <row r="64" spans="1:5" ht="12.75">
      <c r="A64" s="39"/>
      <c r="B64" s="102"/>
      <c r="C64" s="30"/>
      <c r="D64" s="102"/>
      <c r="E64" s="30"/>
    </row>
    <row r="65" spans="1:5" ht="12.75">
      <c r="A65" s="39"/>
      <c r="B65" s="101">
        <f>SUM(B61:B63)</f>
        <v>49914</v>
      </c>
      <c r="C65" s="30"/>
      <c r="D65" s="101">
        <f>SUM(D61:D63)</f>
        <v>27559</v>
      </c>
      <c r="E65" s="30"/>
    </row>
    <row r="66" spans="1:5" ht="12.75">
      <c r="A66" s="48" t="s">
        <v>200</v>
      </c>
      <c r="B66" s="101">
        <v>0</v>
      </c>
      <c r="C66" s="30"/>
      <c r="D66" s="101">
        <v>1230</v>
      </c>
      <c r="E66" s="30"/>
    </row>
    <row r="67" spans="1:5" ht="12.75">
      <c r="A67" s="39"/>
      <c r="B67" s="103">
        <f>+B65+B66</f>
        <v>49914</v>
      </c>
      <c r="C67" s="30"/>
      <c r="D67" s="103">
        <f>+D65+D66</f>
        <v>28789</v>
      </c>
      <c r="E67" s="30"/>
    </row>
    <row r="68" spans="1:5" ht="12.75">
      <c r="A68" s="39"/>
      <c r="B68" s="30"/>
      <c r="C68" s="30"/>
      <c r="D68" s="39"/>
      <c r="E68" s="30"/>
    </row>
    <row r="69" spans="1:5" ht="12.75">
      <c r="A69" s="39"/>
      <c r="B69" s="30"/>
      <c r="C69" s="30"/>
      <c r="D69" s="39"/>
      <c r="E69" s="30"/>
    </row>
    <row r="70" spans="1:5" ht="12.75">
      <c r="A70" s="39"/>
      <c r="B70" s="30"/>
      <c r="C70" s="30"/>
      <c r="D70" s="39"/>
      <c r="E70" s="30"/>
    </row>
    <row r="71" spans="1:5" ht="12.75">
      <c r="A71" s="61" t="s">
        <v>382</v>
      </c>
      <c r="B71" s="30"/>
      <c r="C71" s="30"/>
      <c r="D71" s="39"/>
      <c r="E71" s="30"/>
    </row>
    <row r="72" spans="1:5" ht="12.75">
      <c r="A72" s="46" t="s">
        <v>231</v>
      </c>
      <c r="B72" s="30"/>
      <c r="C72" s="30"/>
      <c r="D72" s="39"/>
      <c r="E72" s="30"/>
    </row>
    <row r="73" spans="1:5" ht="12.75">
      <c r="A73" s="37" t="s">
        <v>232</v>
      </c>
      <c r="B73" s="30"/>
      <c r="C73" s="30"/>
      <c r="D73" s="30"/>
      <c r="E73" s="30"/>
    </row>
    <row r="74" spans="1:5" ht="12.75">
      <c r="A74" s="46"/>
      <c r="B74" s="30"/>
      <c r="C74" s="30"/>
      <c r="D74" s="30"/>
      <c r="E74" s="30"/>
    </row>
    <row r="75" spans="5:6" ht="12.75">
      <c r="E75" s="4"/>
      <c r="F75" s="4"/>
    </row>
  </sheetData>
  <printOptions/>
  <pageMargins left="0.75" right="0.75" top="1" bottom="0.82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55"/>
  <sheetViews>
    <sheetView tabSelected="1" view="pageBreakPreview" zoomScaleSheetLayoutView="100" workbookViewId="0" topLeftCell="A265">
      <selection activeCell="A288" sqref="A288:IV288"/>
    </sheetView>
  </sheetViews>
  <sheetFormatPr defaultColWidth="9.140625" defaultRowHeight="12.75"/>
  <cols>
    <col min="1" max="1" width="4.8515625" style="18" customWidth="1"/>
    <col min="2" max="2" width="37.57421875" style="18" customWidth="1"/>
    <col min="3" max="3" width="12.140625" style="18" customWidth="1"/>
    <col min="4" max="4" width="11.00390625" style="18" customWidth="1"/>
    <col min="5" max="5" width="12.7109375" style="18" customWidth="1"/>
    <col min="6" max="6" width="12.8515625" style="18" customWidth="1"/>
    <col min="7" max="7" width="12.140625" style="18" customWidth="1"/>
    <col min="8" max="8" width="13.28125" style="18" customWidth="1"/>
    <col min="9" max="9" width="15.140625" style="18" customWidth="1"/>
    <col min="10" max="16384" width="8.8515625" style="18" customWidth="1"/>
  </cols>
  <sheetData>
    <row r="2" spans="1:8" ht="12.75">
      <c r="A2" s="74"/>
      <c r="B2" s="74"/>
      <c r="C2" s="74"/>
      <c r="D2" s="74"/>
      <c r="E2" s="74"/>
      <c r="F2" s="74"/>
      <c r="G2" s="74"/>
      <c r="H2" s="74"/>
    </row>
    <row r="3" spans="1:8" ht="12.75">
      <c r="A3" s="74"/>
      <c r="B3" s="74"/>
      <c r="C3" s="74"/>
      <c r="D3" s="74"/>
      <c r="E3" s="74"/>
      <c r="F3" s="74"/>
      <c r="G3" s="74"/>
      <c r="H3" s="74"/>
    </row>
    <row r="4" spans="1:8" ht="12.75">
      <c r="A4" s="104" t="s">
        <v>72</v>
      </c>
      <c r="B4" s="74"/>
      <c r="C4" s="74"/>
      <c r="D4" s="74"/>
      <c r="E4" s="74"/>
      <c r="F4" s="74"/>
      <c r="G4" s="74"/>
      <c r="H4" s="74"/>
    </row>
    <row r="5" spans="1:8" ht="12.75">
      <c r="A5" s="74" t="s">
        <v>4</v>
      </c>
      <c r="B5" s="74"/>
      <c r="C5" s="74"/>
      <c r="D5" s="74"/>
      <c r="E5" s="74"/>
      <c r="F5" s="74"/>
      <c r="G5" s="74"/>
      <c r="H5" s="74"/>
    </row>
    <row r="6" spans="1:8" ht="12.75">
      <c r="A6" s="104" t="s">
        <v>298</v>
      </c>
      <c r="B6" s="74"/>
      <c r="C6" s="74"/>
      <c r="D6" s="74"/>
      <c r="E6" s="74"/>
      <c r="F6" s="74"/>
      <c r="G6" s="74"/>
      <c r="H6" s="74"/>
    </row>
    <row r="7" spans="1:8" ht="12.75">
      <c r="A7" s="74"/>
      <c r="B7" s="74"/>
      <c r="C7" s="74"/>
      <c r="D7" s="74"/>
      <c r="E7" s="74"/>
      <c r="F7" s="74"/>
      <c r="G7" s="74"/>
      <c r="H7" s="74"/>
    </row>
    <row r="8" spans="1:8" ht="12.75">
      <c r="A8" s="104" t="s">
        <v>73</v>
      </c>
      <c r="B8" s="74"/>
      <c r="C8" s="74"/>
      <c r="D8" s="74"/>
      <c r="E8" s="74"/>
      <c r="F8" s="74"/>
      <c r="G8" s="74"/>
      <c r="H8" s="74"/>
    </row>
    <row r="9" spans="1:8" ht="12.75">
      <c r="A9" s="74"/>
      <c r="B9" s="74"/>
      <c r="C9" s="74"/>
      <c r="D9" s="74"/>
      <c r="E9" s="74"/>
      <c r="F9" s="74"/>
      <c r="G9" s="74"/>
      <c r="H9" s="74"/>
    </row>
    <row r="10" spans="1:8" ht="12.75">
      <c r="A10" s="105" t="s">
        <v>74</v>
      </c>
      <c r="B10" s="104" t="s">
        <v>60</v>
      </c>
      <c r="C10" s="74"/>
      <c r="D10" s="74"/>
      <c r="E10" s="74"/>
      <c r="F10" s="74"/>
      <c r="G10" s="74"/>
      <c r="H10" s="74"/>
    </row>
    <row r="11" spans="1:8" ht="12.75">
      <c r="A11" s="74"/>
      <c r="B11" s="74" t="s">
        <v>247</v>
      </c>
      <c r="C11" s="74"/>
      <c r="D11" s="74"/>
      <c r="E11" s="74"/>
      <c r="F11" s="74"/>
      <c r="G11" s="74"/>
      <c r="H11" s="74"/>
    </row>
    <row r="12" spans="1:8" ht="12.75">
      <c r="A12" s="74"/>
      <c r="B12" s="74" t="s">
        <v>248</v>
      </c>
      <c r="C12" s="74"/>
      <c r="D12" s="74"/>
      <c r="E12" s="74"/>
      <c r="F12" s="74"/>
      <c r="G12" s="74"/>
      <c r="H12" s="74"/>
    </row>
    <row r="13" spans="1:8" ht="12.75">
      <c r="A13" s="74"/>
      <c r="B13" s="74" t="s">
        <v>249</v>
      </c>
      <c r="C13" s="74"/>
      <c r="D13" s="74"/>
      <c r="E13" s="74"/>
      <c r="F13" s="74"/>
      <c r="G13" s="74"/>
      <c r="H13" s="74"/>
    </row>
    <row r="14" spans="1:8" ht="12.75">
      <c r="A14" s="74"/>
      <c r="B14" s="106"/>
      <c r="C14" s="74"/>
      <c r="D14" s="74"/>
      <c r="E14" s="74"/>
      <c r="F14" s="74"/>
      <c r="G14" s="74"/>
      <c r="H14" s="74"/>
    </row>
    <row r="15" spans="1:8" ht="12.75">
      <c r="A15" s="74"/>
      <c r="B15" s="106"/>
      <c r="C15" s="74"/>
      <c r="D15" s="74"/>
      <c r="E15" s="74"/>
      <c r="F15" s="74"/>
      <c r="G15" s="74"/>
      <c r="H15" s="74"/>
    </row>
    <row r="16" spans="1:8" ht="12.75">
      <c r="A16" s="105" t="s">
        <v>75</v>
      </c>
      <c r="B16" s="104" t="s">
        <v>121</v>
      </c>
      <c r="C16" s="74"/>
      <c r="D16" s="74"/>
      <c r="E16" s="74"/>
      <c r="F16" s="74"/>
      <c r="G16" s="74"/>
      <c r="H16" s="74"/>
    </row>
    <row r="17" spans="1:8" ht="12.75">
      <c r="A17" s="105"/>
      <c r="B17" s="74" t="s">
        <v>250</v>
      </c>
      <c r="C17" s="74"/>
      <c r="D17" s="74"/>
      <c r="E17" s="74"/>
      <c r="F17" s="74"/>
      <c r="G17" s="74"/>
      <c r="H17" s="74"/>
    </row>
    <row r="18" spans="1:8" ht="12.75">
      <c r="A18" s="105"/>
      <c r="B18" s="74" t="s">
        <v>251</v>
      </c>
      <c r="C18" s="74"/>
      <c r="D18" s="74"/>
      <c r="E18" s="74"/>
      <c r="F18" s="74"/>
      <c r="G18" s="74"/>
      <c r="H18" s="74"/>
    </row>
    <row r="19" spans="1:8" ht="12.75">
      <c r="A19" s="105"/>
      <c r="B19" s="104"/>
      <c r="C19" s="74"/>
      <c r="D19" s="74"/>
      <c r="E19" s="74"/>
      <c r="F19" s="74"/>
      <c r="G19" s="74"/>
      <c r="H19" s="74"/>
    </row>
    <row r="20" spans="1:8" ht="12.75">
      <c r="A20" s="74"/>
      <c r="B20" s="74"/>
      <c r="C20" s="74"/>
      <c r="D20" s="74"/>
      <c r="E20" s="74"/>
      <c r="F20" s="74"/>
      <c r="G20" s="74"/>
      <c r="H20" s="74"/>
    </row>
    <row r="21" spans="1:8" ht="12.75">
      <c r="A21" s="74"/>
      <c r="B21" s="74" t="s">
        <v>341</v>
      </c>
      <c r="C21" s="74"/>
      <c r="D21" s="74"/>
      <c r="E21" s="74"/>
      <c r="F21" s="74"/>
      <c r="G21" s="74"/>
      <c r="H21" s="74"/>
    </row>
    <row r="22" spans="1:8" ht="12.75">
      <c r="A22" s="74"/>
      <c r="B22" s="74" t="s">
        <v>312</v>
      </c>
      <c r="C22" s="74"/>
      <c r="D22" s="74"/>
      <c r="E22" s="74"/>
      <c r="F22" s="74"/>
      <c r="G22" s="74"/>
      <c r="H22" s="74"/>
    </row>
    <row r="23" spans="1:8" ht="12.75">
      <c r="A23" s="74"/>
      <c r="B23" s="74" t="s">
        <v>313</v>
      </c>
      <c r="C23" s="74"/>
      <c r="D23" s="74"/>
      <c r="E23" s="74"/>
      <c r="F23" s="74"/>
      <c r="G23" s="74"/>
      <c r="H23" s="74"/>
    </row>
    <row r="24" spans="1:8" ht="12.75">
      <c r="A24" s="74"/>
      <c r="B24" s="74"/>
      <c r="C24" s="74"/>
      <c r="D24" s="74"/>
      <c r="E24" s="74"/>
      <c r="F24" s="74"/>
      <c r="G24" s="74"/>
      <c r="H24" s="74"/>
    </row>
    <row r="25" spans="1:8" ht="12.75">
      <c r="A25" s="74"/>
      <c r="B25" s="74" t="s">
        <v>342</v>
      </c>
      <c r="C25" s="74"/>
      <c r="D25" s="74"/>
      <c r="E25" s="74"/>
      <c r="F25" s="74"/>
      <c r="G25" s="74"/>
      <c r="H25" s="74"/>
    </row>
    <row r="26" spans="1:8" ht="12.75">
      <c r="A26" s="74"/>
      <c r="B26" s="74" t="s">
        <v>314</v>
      </c>
      <c r="C26" s="74"/>
      <c r="D26" s="74"/>
      <c r="E26" s="74"/>
      <c r="F26" s="74"/>
      <c r="G26" s="74"/>
      <c r="H26" s="74"/>
    </row>
    <row r="27" spans="1:8" ht="12.75">
      <c r="A27" s="74"/>
      <c r="B27" s="74"/>
      <c r="C27" s="74"/>
      <c r="D27" s="74"/>
      <c r="E27" s="74"/>
      <c r="F27" s="108" t="s">
        <v>317</v>
      </c>
      <c r="G27" s="108"/>
      <c r="H27" s="108"/>
    </row>
    <row r="28" spans="1:8" ht="12.75">
      <c r="A28" s="74"/>
      <c r="B28" s="74"/>
      <c r="C28" s="74"/>
      <c r="D28" s="74"/>
      <c r="E28" s="74"/>
      <c r="F28" s="108" t="s">
        <v>223</v>
      </c>
      <c r="G28" s="108" t="s">
        <v>316</v>
      </c>
      <c r="H28" s="108" t="s">
        <v>315</v>
      </c>
    </row>
    <row r="29" spans="1:8" ht="12.75">
      <c r="A29" s="74"/>
      <c r="B29" s="74"/>
      <c r="C29" s="74"/>
      <c r="D29" s="74"/>
      <c r="E29" s="74"/>
      <c r="F29" s="108" t="s">
        <v>5</v>
      </c>
      <c r="G29" s="108" t="s">
        <v>5</v>
      </c>
      <c r="H29" s="108" t="s">
        <v>5</v>
      </c>
    </row>
    <row r="30" spans="1:8" ht="12.75">
      <c r="A30" s="74"/>
      <c r="B30" s="74"/>
      <c r="C30" s="74"/>
      <c r="D30" s="74"/>
      <c r="E30" s="74"/>
      <c r="F30" s="108"/>
      <c r="G30" s="108"/>
      <c r="H30" s="108"/>
    </row>
    <row r="31" spans="1:8" ht="12.75">
      <c r="A31" s="74"/>
      <c r="B31" s="74" t="s">
        <v>343</v>
      </c>
      <c r="C31" s="74"/>
      <c r="D31" s="74"/>
      <c r="E31" s="74"/>
      <c r="F31" s="74">
        <v>86114</v>
      </c>
      <c r="G31" s="74">
        <v>-25006</v>
      </c>
      <c r="H31" s="74">
        <f>SUM(F31:G31)</f>
        <v>61108</v>
      </c>
    </row>
    <row r="32" spans="1:8" ht="13.5" thickBot="1">
      <c r="A32" s="74"/>
      <c r="B32" s="74" t="s">
        <v>318</v>
      </c>
      <c r="C32" s="74"/>
      <c r="D32" s="74"/>
      <c r="E32" s="74"/>
      <c r="F32" s="75">
        <v>5236</v>
      </c>
      <c r="G32" s="75">
        <v>25006</v>
      </c>
      <c r="H32" s="75">
        <f>SUM(F32:G32)</f>
        <v>30242</v>
      </c>
    </row>
    <row r="33" spans="1:8" ht="12.75">
      <c r="A33" s="74"/>
      <c r="B33" s="74"/>
      <c r="C33" s="74"/>
      <c r="D33" s="74"/>
      <c r="E33" s="74"/>
      <c r="F33" s="74"/>
      <c r="G33" s="74"/>
      <c r="H33" s="74"/>
    </row>
    <row r="34" spans="1:8" ht="12.75">
      <c r="A34" s="74"/>
      <c r="B34" s="74"/>
      <c r="C34" s="74"/>
      <c r="D34" s="74"/>
      <c r="E34" s="74"/>
      <c r="F34" s="74"/>
      <c r="G34" s="74"/>
      <c r="H34" s="74"/>
    </row>
    <row r="35" spans="1:8" ht="12.75">
      <c r="A35" s="105" t="s">
        <v>77</v>
      </c>
      <c r="B35" s="104" t="s">
        <v>76</v>
      </c>
      <c r="C35" s="74"/>
      <c r="D35" s="74"/>
      <c r="E35" s="74"/>
      <c r="F35" s="74"/>
      <c r="G35" s="74"/>
      <c r="H35" s="74"/>
    </row>
    <row r="36" spans="1:8" ht="12.75">
      <c r="A36" s="74"/>
      <c r="B36" s="74" t="s">
        <v>225</v>
      </c>
      <c r="C36" s="74"/>
      <c r="D36" s="74"/>
      <c r="E36" s="74"/>
      <c r="F36" s="74"/>
      <c r="G36" s="74"/>
      <c r="H36" s="74"/>
    </row>
    <row r="37" spans="1:8" ht="12.75">
      <c r="A37" s="74"/>
      <c r="B37" s="74"/>
      <c r="C37" s="74"/>
      <c r="D37" s="74"/>
      <c r="E37" s="74"/>
      <c r="F37" s="74"/>
      <c r="G37" s="74"/>
      <c r="H37" s="74"/>
    </row>
    <row r="38" spans="1:8" ht="12.75">
      <c r="A38" s="74"/>
      <c r="B38" s="74"/>
      <c r="C38" s="74"/>
      <c r="D38" s="74"/>
      <c r="E38" s="74"/>
      <c r="F38" s="74"/>
      <c r="G38" s="74"/>
      <c r="H38" s="74"/>
    </row>
    <row r="39" spans="1:8" ht="12.75">
      <c r="A39" s="105" t="s">
        <v>78</v>
      </c>
      <c r="B39" s="104" t="s">
        <v>29</v>
      </c>
      <c r="C39" s="74"/>
      <c r="D39" s="74"/>
      <c r="E39" s="74"/>
      <c r="F39" s="74"/>
      <c r="G39" s="74"/>
      <c r="H39" s="74"/>
    </row>
    <row r="40" spans="1:8" ht="12.75">
      <c r="A40" s="74"/>
      <c r="B40" s="74" t="s">
        <v>30</v>
      </c>
      <c r="C40" s="74"/>
      <c r="D40" s="74"/>
      <c r="E40" s="74"/>
      <c r="F40" s="74"/>
      <c r="G40" s="74"/>
      <c r="H40" s="74"/>
    </row>
    <row r="41" spans="1:8" ht="12.75">
      <c r="A41" s="74"/>
      <c r="B41" s="74"/>
      <c r="C41" s="74"/>
      <c r="D41" s="74"/>
      <c r="E41" s="74"/>
      <c r="F41" s="74"/>
      <c r="G41" s="74"/>
      <c r="H41" s="74"/>
    </row>
    <row r="42" spans="1:8" ht="12.75">
      <c r="A42" s="74"/>
      <c r="B42" s="74"/>
      <c r="C42" s="74"/>
      <c r="D42" s="74"/>
      <c r="E42" s="74"/>
      <c r="F42" s="74"/>
      <c r="G42" s="74"/>
      <c r="H42" s="74"/>
    </row>
    <row r="43" spans="1:8" ht="12.75">
      <c r="A43" s="105" t="s">
        <v>79</v>
      </c>
      <c r="B43" s="104" t="s">
        <v>28</v>
      </c>
      <c r="C43" s="74"/>
      <c r="D43" s="74"/>
      <c r="E43" s="74"/>
      <c r="F43" s="74"/>
      <c r="G43" s="74"/>
      <c r="H43" s="74"/>
    </row>
    <row r="44" spans="1:8" ht="12.75">
      <c r="A44" s="105"/>
      <c r="B44" s="104"/>
      <c r="C44" s="74"/>
      <c r="D44" s="74"/>
      <c r="E44" s="74"/>
      <c r="F44" s="108" t="s">
        <v>224</v>
      </c>
      <c r="G44" s="74"/>
      <c r="H44" s="108" t="s">
        <v>226</v>
      </c>
    </row>
    <row r="45" spans="1:8" ht="12.75">
      <c r="A45" s="105"/>
      <c r="B45" s="104"/>
      <c r="C45" s="74"/>
      <c r="D45" s="74"/>
      <c r="E45" s="74"/>
      <c r="F45" s="108" t="s">
        <v>252</v>
      </c>
      <c r="G45" s="74"/>
      <c r="H45" s="108" t="s">
        <v>252</v>
      </c>
    </row>
    <row r="46" spans="1:8" ht="12.75">
      <c r="A46" s="74"/>
      <c r="B46" s="74"/>
      <c r="C46" s="74"/>
      <c r="D46" s="74"/>
      <c r="E46" s="108"/>
      <c r="F46" s="108" t="s">
        <v>253</v>
      </c>
      <c r="G46" s="109"/>
      <c r="H46" s="108" t="s">
        <v>13</v>
      </c>
    </row>
    <row r="47" spans="1:8" ht="12.75">
      <c r="A47" s="74"/>
      <c r="B47" s="74"/>
      <c r="C47" s="74"/>
      <c r="D47" s="74"/>
      <c r="E47" s="108"/>
      <c r="F47" s="107" t="s">
        <v>293</v>
      </c>
      <c r="G47" s="109"/>
      <c r="H47" s="107" t="s">
        <v>293</v>
      </c>
    </row>
    <row r="48" spans="1:8" ht="12.75">
      <c r="A48" s="74"/>
      <c r="B48" s="74"/>
      <c r="C48" s="74"/>
      <c r="D48" s="74"/>
      <c r="E48" s="108"/>
      <c r="F48" s="108" t="s">
        <v>5</v>
      </c>
      <c r="G48" s="109"/>
      <c r="H48" s="108" t="s">
        <v>5</v>
      </c>
    </row>
    <row r="49" spans="1:8" ht="12.75">
      <c r="A49" s="74"/>
      <c r="B49" s="74" t="s">
        <v>385</v>
      </c>
      <c r="C49" s="74"/>
      <c r="D49" s="74"/>
      <c r="E49" s="108"/>
      <c r="F49" s="108"/>
      <c r="G49" s="109"/>
      <c r="H49" s="108"/>
    </row>
    <row r="50" spans="1:8" ht="12.75">
      <c r="A50" s="74"/>
      <c r="B50" s="74" t="s">
        <v>326</v>
      </c>
      <c r="C50" s="74"/>
      <c r="D50" s="74"/>
      <c r="E50" s="131"/>
      <c r="F50" s="131">
        <v>3313</v>
      </c>
      <c r="G50" s="70"/>
      <c r="H50" s="131">
        <v>13248</v>
      </c>
    </row>
    <row r="51" spans="1:8" ht="12.75">
      <c r="A51" s="74"/>
      <c r="B51" s="74" t="s">
        <v>309</v>
      </c>
      <c r="C51" s="74"/>
      <c r="D51" s="74"/>
      <c r="E51" s="108"/>
      <c r="F51" s="70">
        <v>-446</v>
      </c>
      <c r="G51" s="70"/>
      <c r="H51" s="70">
        <v>-983</v>
      </c>
    </row>
    <row r="52" spans="1:8" ht="12.75">
      <c r="A52" s="74"/>
      <c r="B52" s="74" t="s">
        <v>321</v>
      </c>
      <c r="C52" s="74"/>
      <c r="D52" s="74"/>
      <c r="E52" s="108"/>
      <c r="F52" s="70">
        <v>0</v>
      </c>
      <c r="G52" s="70"/>
      <c r="H52" s="70">
        <v>-701</v>
      </c>
    </row>
    <row r="53" spans="1:8" ht="12.75">
      <c r="A53" s="74"/>
      <c r="B53" s="74" t="s">
        <v>327</v>
      </c>
      <c r="C53" s="74"/>
      <c r="D53" s="74"/>
      <c r="E53" s="108"/>
      <c r="F53" s="70">
        <v>0</v>
      </c>
      <c r="G53" s="70"/>
      <c r="H53" s="70">
        <v>2420</v>
      </c>
    </row>
    <row r="54" spans="1:8" ht="12.75">
      <c r="A54" s="74"/>
      <c r="B54" s="74" t="s">
        <v>320</v>
      </c>
      <c r="C54" s="74"/>
      <c r="D54" s="74"/>
      <c r="E54" s="108"/>
      <c r="F54" s="70">
        <v>-408</v>
      </c>
      <c r="G54" s="70"/>
      <c r="H54" s="70">
        <v>-408</v>
      </c>
    </row>
    <row r="55" spans="1:8" ht="12.75">
      <c r="A55" s="74"/>
      <c r="B55" s="74" t="s">
        <v>322</v>
      </c>
      <c r="C55" s="74"/>
      <c r="D55" s="74"/>
      <c r="E55" s="108"/>
      <c r="F55" s="70">
        <v>-464</v>
      </c>
      <c r="G55" s="70"/>
      <c r="H55" s="70">
        <v>-464</v>
      </c>
    </row>
    <row r="56" spans="1:8" ht="12.75">
      <c r="A56" s="74"/>
      <c r="B56" s="74" t="s">
        <v>384</v>
      </c>
      <c r="C56" s="74"/>
      <c r="D56" s="74"/>
      <c r="E56" s="108"/>
      <c r="F56" s="70">
        <v>0</v>
      </c>
      <c r="G56" s="70"/>
      <c r="H56" s="70">
        <v>-1849</v>
      </c>
    </row>
    <row r="57" spans="1:8" ht="13.5" thickBot="1">
      <c r="A57" s="74"/>
      <c r="B57" s="74"/>
      <c r="C57" s="74"/>
      <c r="D57" s="74"/>
      <c r="E57" s="108"/>
      <c r="F57" s="110">
        <f>SUM(F50:F56)</f>
        <v>1995</v>
      </c>
      <c r="G57" s="70"/>
      <c r="H57" s="110">
        <f>SUM(H50:H56)</f>
        <v>11263</v>
      </c>
    </row>
    <row r="58" spans="1:8" ht="12.75">
      <c r="A58" s="74"/>
      <c r="B58" s="74"/>
      <c r="C58" s="74"/>
      <c r="D58" s="74"/>
      <c r="E58" s="108"/>
      <c r="F58" s="70"/>
      <c r="G58" s="70"/>
      <c r="H58" s="70"/>
    </row>
    <row r="59" spans="1:8" ht="12.75">
      <c r="A59" s="74"/>
      <c r="B59" s="74"/>
      <c r="C59" s="74"/>
      <c r="D59" s="74"/>
      <c r="E59" s="108"/>
      <c r="F59" s="70"/>
      <c r="G59" s="70"/>
      <c r="H59" s="70"/>
    </row>
    <row r="60" spans="1:8" ht="12.75">
      <c r="A60" s="105" t="s">
        <v>80</v>
      </c>
      <c r="B60" s="104" t="s">
        <v>31</v>
      </c>
      <c r="C60" s="74"/>
      <c r="D60" s="74"/>
      <c r="E60" s="74"/>
      <c r="F60" s="74"/>
      <c r="G60" s="74"/>
      <c r="H60" s="74"/>
    </row>
    <row r="61" spans="1:8" ht="12.75">
      <c r="A61" s="74"/>
      <c r="B61" s="74" t="s">
        <v>227</v>
      </c>
      <c r="C61" s="74"/>
      <c r="D61" s="74"/>
      <c r="E61" s="74"/>
      <c r="F61" s="74"/>
      <c r="G61" s="74"/>
      <c r="H61" s="74"/>
    </row>
    <row r="62" spans="1:8" ht="12.75">
      <c r="A62" s="74"/>
      <c r="B62" s="74"/>
      <c r="C62" s="74"/>
      <c r="D62" s="74"/>
      <c r="E62" s="74"/>
      <c r="F62" s="74"/>
      <c r="G62" s="74"/>
      <c r="H62" s="74"/>
    </row>
    <row r="63" spans="1:8" ht="12.75">
      <c r="A63" s="74"/>
      <c r="B63" s="74"/>
      <c r="C63" s="74"/>
      <c r="D63" s="74"/>
      <c r="E63" s="74"/>
      <c r="F63" s="74"/>
      <c r="G63" s="74"/>
      <c r="H63" s="74"/>
    </row>
    <row r="64" spans="1:8" ht="12.75">
      <c r="A64" s="105" t="s">
        <v>81</v>
      </c>
      <c r="B64" s="104" t="s">
        <v>32</v>
      </c>
      <c r="C64" s="74"/>
      <c r="D64" s="74"/>
      <c r="E64" s="74"/>
      <c r="F64" s="74"/>
      <c r="G64" s="74"/>
      <c r="H64" s="74"/>
    </row>
    <row r="65" spans="1:8" ht="12.75">
      <c r="A65" s="105"/>
      <c r="B65" s="74" t="s">
        <v>299</v>
      </c>
      <c r="C65" s="74"/>
      <c r="D65" s="74"/>
      <c r="E65" s="74"/>
      <c r="F65" s="74"/>
      <c r="G65" s="74"/>
      <c r="H65" s="74"/>
    </row>
    <row r="66" spans="1:8" ht="12.75">
      <c r="A66" s="105"/>
      <c r="B66" s="74" t="s">
        <v>386</v>
      </c>
      <c r="C66" s="74"/>
      <c r="D66" s="74"/>
      <c r="E66" s="74"/>
      <c r="F66" s="74"/>
      <c r="G66" s="74"/>
      <c r="H66" s="74"/>
    </row>
    <row r="67" spans="1:8" ht="12.75">
      <c r="A67" s="105"/>
      <c r="B67" s="74" t="s">
        <v>300</v>
      </c>
      <c r="C67" s="74"/>
      <c r="D67" s="74"/>
      <c r="E67" s="74"/>
      <c r="F67" s="74"/>
      <c r="G67" s="74"/>
      <c r="H67" s="74"/>
    </row>
    <row r="68" spans="1:8" ht="12.75">
      <c r="A68" s="105"/>
      <c r="B68" s="74"/>
      <c r="C68" s="74"/>
      <c r="D68" s="74"/>
      <c r="E68" s="74"/>
      <c r="F68" s="74"/>
      <c r="G68" s="74"/>
      <c r="H68" s="74"/>
    </row>
    <row r="69" spans="1:8" ht="12.75">
      <c r="A69" s="105"/>
      <c r="B69" s="74"/>
      <c r="C69" s="74"/>
      <c r="D69" s="74"/>
      <c r="E69" s="74"/>
      <c r="F69" s="74"/>
      <c r="G69" s="74"/>
      <c r="H69" s="74"/>
    </row>
    <row r="70" spans="1:8" ht="12.75">
      <c r="A70" s="105" t="s">
        <v>82</v>
      </c>
      <c r="B70" s="104" t="s">
        <v>33</v>
      </c>
      <c r="C70" s="74"/>
      <c r="D70" s="74"/>
      <c r="E70" s="74"/>
      <c r="F70" s="74"/>
      <c r="G70" s="74"/>
      <c r="H70" s="74"/>
    </row>
    <row r="71" spans="1:8" ht="12.75">
      <c r="A71" s="105"/>
      <c r="B71" s="74" t="s">
        <v>319</v>
      </c>
      <c r="C71" s="74"/>
      <c r="D71" s="74"/>
      <c r="E71" s="74"/>
      <c r="F71" s="74"/>
      <c r="G71" s="74"/>
      <c r="H71" s="74"/>
    </row>
    <row r="72" spans="1:8" ht="12.75">
      <c r="A72" s="74"/>
      <c r="B72" s="74"/>
      <c r="C72" s="74"/>
      <c r="D72" s="74"/>
      <c r="E72" s="74"/>
      <c r="F72" s="74"/>
      <c r="G72" s="74"/>
      <c r="H72" s="74"/>
    </row>
    <row r="73" spans="1:8" ht="12.75">
      <c r="A73" s="74"/>
      <c r="B73" s="74"/>
      <c r="C73" s="74"/>
      <c r="D73" s="74"/>
      <c r="E73" s="74"/>
      <c r="F73" s="74"/>
      <c r="G73" s="74"/>
      <c r="H73" s="74"/>
    </row>
    <row r="74" spans="1:8" ht="12.75">
      <c r="A74" s="74"/>
      <c r="B74" s="74"/>
      <c r="C74" s="74"/>
      <c r="D74" s="74"/>
      <c r="E74" s="74"/>
      <c r="F74" s="74"/>
      <c r="G74" s="74"/>
      <c r="H74" s="74"/>
    </row>
    <row r="75" spans="1:8" ht="12.75">
      <c r="A75" s="74"/>
      <c r="B75" s="74"/>
      <c r="C75" s="74"/>
      <c r="D75" s="74"/>
      <c r="E75" s="74"/>
      <c r="F75" s="74"/>
      <c r="G75" s="74"/>
      <c r="H75" s="74"/>
    </row>
    <row r="76" spans="1:8" ht="12.75">
      <c r="A76" s="74"/>
      <c r="B76" s="74"/>
      <c r="C76" s="74"/>
      <c r="D76" s="74"/>
      <c r="E76" s="74"/>
      <c r="F76" s="74"/>
      <c r="G76" s="74"/>
      <c r="H76" s="74"/>
    </row>
    <row r="77" spans="1:8" ht="12.75">
      <c r="A77" s="74"/>
      <c r="B77" s="74"/>
      <c r="C77" s="74"/>
      <c r="D77" s="74"/>
      <c r="E77" s="74"/>
      <c r="F77" s="74"/>
      <c r="G77" s="74"/>
      <c r="H77" s="74"/>
    </row>
    <row r="78" spans="1:8" ht="12.75">
      <c r="A78" s="74"/>
      <c r="B78" s="74"/>
      <c r="C78" s="74"/>
      <c r="D78" s="74"/>
      <c r="E78" s="74"/>
      <c r="F78" s="74"/>
      <c r="G78" s="74"/>
      <c r="H78" s="74"/>
    </row>
    <row r="79" spans="1:8" ht="12.75">
      <c r="A79" s="105" t="s">
        <v>83</v>
      </c>
      <c r="B79" s="104" t="s">
        <v>34</v>
      </c>
      <c r="C79" s="74"/>
      <c r="D79" s="74"/>
      <c r="E79" s="74"/>
      <c r="F79" s="74"/>
      <c r="G79" s="74"/>
      <c r="H79" s="74"/>
    </row>
    <row r="80" spans="1:8" ht="12.75">
      <c r="A80" s="74"/>
      <c r="B80" s="74"/>
      <c r="C80" s="166" t="s">
        <v>363</v>
      </c>
      <c r="D80" s="166"/>
      <c r="E80" s="166"/>
      <c r="F80" s="166"/>
      <c r="G80" s="166"/>
      <c r="H80" s="166"/>
    </row>
    <row r="81" spans="1:8" ht="12.75">
      <c r="A81" s="74"/>
      <c r="B81" s="74"/>
      <c r="C81" s="104"/>
      <c r="D81" s="104"/>
      <c r="E81" s="104"/>
      <c r="F81" s="74"/>
      <c r="G81" s="74"/>
      <c r="H81" s="74"/>
    </row>
    <row r="82" spans="1:8" ht="12.75">
      <c r="A82" s="74"/>
      <c r="B82" s="74"/>
      <c r="C82" s="108" t="s">
        <v>110</v>
      </c>
      <c r="D82" s="108" t="s">
        <v>110</v>
      </c>
      <c r="E82" s="108" t="s">
        <v>197</v>
      </c>
      <c r="F82" s="108" t="s">
        <v>329</v>
      </c>
      <c r="G82" s="108" t="s">
        <v>112</v>
      </c>
      <c r="H82" s="108"/>
    </row>
    <row r="83" spans="1:8" ht="12.75">
      <c r="A83" s="74"/>
      <c r="B83" s="104" t="s">
        <v>67</v>
      </c>
      <c r="C83" s="108" t="s">
        <v>111</v>
      </c>
      <c r="D83" s="108" t="s">
        <v>344</v>
      </c>
      <c r="E83" s="108" t="s">
        <v>198</v>
      </c>
      <c r="F83" s="108" t="s">
        <v>330</v>
      </c>
      <c r="G83" s="108" t="s">
        <v>116</v>
      </c>
      <c r="H83" s="108" t="s">
        <v>27</v>
      </c>
    </row>
    <row r="84" spans="1:8" ht="12.75">
      <c r="A84" s="74"/>
      <c r="B84" s="74"/>
      <c r="C84" s="108" t="s">
        <v>5</v>
      </c>
      <c r="D84" s="108" t="s">
        <v>5</v>
      </c>
      <c r="E84" s="108" t="s">
        <v>5</v>
      </c>
      <c r="F84" s="108" t="s">
        <v>5</v>
      </c>
      <c r="G84" s="108" t="s">
        <v>5</v>
      </c>
      <c r="H84" s="108" t="s">
        <v>5</v>
      </c>
    </row>
    <row r="85" spans="1:8" ht="12.75">
      <c r="A85" s="74"/>
      <c r="B85" s="30"/>
      <c r="C85" s="30"/>
      <c r="D85" s="30"/>
      <c r="E85" s="30"/>
      <c r="F85" s="30"/>
      <c r="G85" s="30"/>
      <c r="H85" s="30"/>
    </row>
    <row r="86" spans="1:8" ht="12.75">
      <c r="A86" s="74"/>
      <c r="B86" s="111" t="s">
        <v>282</v>
      </c>
      <c r="C86" s="72">
        <v>232246</v>
      </c>
      <c r="D86" s="72">
        <v>12926</v>
      </c>
      <c r="E86" s="72">
        <v>57367</v>
      </c>
      <c r="F86" s="72">
        <v>54060</v>
      </c>
      <c r="G86" s="72">
        <v>11457</v>
      </c>
      <c r="H86" s="51">
        <f>SUM(C86:G86)</f>
        <v>368056</v>
      </c>
    </row>
    <row r="87" spans="1:8" ht="12.75">
      <c r="A87" s="74"/>
      <c r="B87" s="112" t="s">
        <v>199</v>
      </c>
      <c r="C87" s="30"/>
      <c r="D87" s="30"/>
      <c r="E87" s="30"/>
      <c r="F87" s="30"/>
      <c r="G87" s="30"/>
      <c r="H87" s="102">
        <v>-74269</v>
      </c>
    </row>
    <row r="88" spans="1:8" ht="12.75">
      <c r="A88" s="74"/>
      <c r="B88" s="30" t="s">
        <v>284</v>
      </c>
      <c r="C88" s="30"/>
      <c r="D88" s="30"/>
      <c r="E88" s="30"/>
      <c r="F88" s="30"/>
      <c r="G88" s="30"/>
      <c r="H88" s="113">
        <f>+H86+H87</f>
        <v>293787</v>
      </c>
    </row>
    <row r="89" spans="1:8" ht="12.75">
      <c r="A89" s="74"/>
      <c r="B89" s="30"/>
      <c r="C89" s="30"/>
      <c r="D89" s="30"/>
      <c r="E89" s="30"/>
      <c r="F89" s="30"/>
      <c r="G89" s="30"/>
      <c r="H89" s="113"/>
    </row>
    <row r="90" spans="1:8" ht="12.75">
      <c r="A90" s="74"/>
      <c r="B90" s="76" t="s">
        <v>387</v>
      </c>
      <c r="C90" s="30"/>
      <c r="D90" s="30"/>
      <c r="E90" s="30"/>
      <c r="F90" s="30"/>
      <c r="G90" s="30"/>
      <c r="H90" s="113">
        <v>5583</v>
      </c>
    </row>
    <row r="91" spans="1:8" ht="13.5" thickBot="1">
      <c r="A91" s="74"/>
      <c r="B91" s="30" t="s">
        <v>283</v>
      </c>
      <c r="C91" s="30"/>
      <c r="D91" s="30"/>
      <c r="E91" s="30"/>
      <c r="F91" s="30"/>
      <c r="G91" s="30"/>
      <c r="H91" s="114">
        <f>SUM(H88:H90)</f>
        <v>299370</v>
      </c>
    </row>
    <row r="92" spans="1:8" ht="12.75">
      <c r="A92" s="74"/>
      <c r="B92" s="30"/>
      <c r="C92" s="30"/>
      <c r="D92" s="30"/>
      <c r="E92" s="30"/>
      <c r="F92" s="30"/>
      <c r="G92" s="30"/>
      <c r="H92" s="115"/>
    </row>
    <row r="93" spans="1:8" ht="12.75">
      <c r="A93" s="74"/>
      <c r="B93" s="37" t="s">
        <v>214</v>
      </c>
      <c r="C93" s="30"/>
      <c r="D93" s="30"/>
      <c r="E93" s="30"/>
      <c r="F93" s="30"/>
      <c r="G93" s="30"/>
      <c r="H93" s="30"/>
    </row>
    <row r="94" spans="1:8" ht="12.75">
      <c r="A94" s="74"/>
      <c r="B94" s="74" t="s">
        <v>230</v>
      </c>
      <c r="C94" s="72">
        <v>56999</v>
      </c>
      <c r="D94" s="72">
        <v>2280</v>
      </c>
      <c r="E94" s="42">
        <v>765</v>
      </c>
      <c r="F94" s="72">
        <v>5620</v>
      </c>
      <c r="G94" s="72">
        <v>3154</v>
      </c>
      <c r="H94" s="51">
        <f>SUM(C94:G94)</f>
        <v>68818</v>
      </c>
    </row>
    <row r="95" spans="1:8" ht="12.75">
      <c r="A95" s="74"/>
      <c r="B95" s="30"/>
      <c r="C95" s="30"/>
      <c r="D95" s="30"/>
      <c r="E95" s="30"/>
      <c r="F95" s="30"/>
      <c r="G95" s="74"/>
      <c r="H95" s="116"/>
    </row>
    <row r="96" spans="1:8" ht="12.75">
      <c r="A96" s="74"/>
      <c r="B96" s="92" t="s">
        <v>265</v>
      </c>
      <c r="C96" s="74"/>
      <c r="D96" s="74"/>
      <c r="E96" s="74"/>
      <c r="F96" s="74"/>
      <c r="G96" s="74"/>
      <c r="H96" s="93">
        <v>-13538</v>
      </c>
    </row>
    <row r="97" spans="1:8" ht="12.75">
      <c r="A97" s="74"/>
      <c r="B97" s="74"/>
      <c r="C97" s="51"/>
      <c r="D97" s="51"/>
      <c r="E97" s="74"/>
      <c r="F97" s="74"/>
      <c r="G97" s="74"/>
      <c r="H97" s="72"/>
    </row>
    <row r="98" spans="1:8" ht="12.75">
      <c r="A98" s="74"/>
      <c r="B98" s="74" t="s">
        <v>154</v>
      </c>
      <c r="C98" s="51"/>
      <c r="D98" s="51"/>
      <c r="E98" s="74"/>
      <c r="F98" s="74"/>
      <c r="G98" s="74"/>
      <c r="H98" s="74">
        <f>SUM(H94:H96)</f>
        <v>55280</v>
      </c>
    </row>
    <row r="99" spans="1:8" ht="12.75">
      <c r="A99" s="74"/>
      <c r="B99" s="74"/>
      <c r="C99" s="51"/>
      <c r="D99" s="51"/>
      <c r="E99" s="74"/>
      <c r="F99" s="74"/>
      <c r="G99" s="74"/>
      <c r="H99" s="74"/>
    </row>
    <row r="100" spans="1:8" ht="12.75">
      <c r="A100" s="74"/>
      <c r="B100" s="74" t="s">
        <v>7</v>
      </c>
      <c r="C100" s="51"/>
      <c r="D100" s="51"/>
      <c r="E100" s="74"/>
      <c r="F100" s="74"/>
      <c r="G100" s="74"/>
      <c r="H100" s="93">
        <v>-14025</v>
      </c>
    </row>
    <row r="101" spans="1:8" ht="12.75">
      <c r="A101" s="74"/>
      <c r="B101" s="74"/>
      <c r="C101" s="51"/>
      <c r="D101" s="51"/>
      <c r="E101" s="74"/>
      <c r="F101" s="74"/>
      <c r="G101" s="74"/>
      <c r="H101" s="74"/>
    </row>
    <row r="102" spans="1:8" ht="12.75">
      <c r="A102" s="74"/>
      <c r="B102" s="39" t="s">
        <v>127</v>
      </c>
      <c r="C102" s="51"/>
      <c r="D102" s="51"/>
      <c r="E102" s="74"/>
      <c r="F102" s="74"/>
      <c r="G102" s="74"/>
      <c r="H102" s="74">
        <v>11263</v>
      </c>
    </row>
    <row r="103" spans="1:8" ht="12.75">
      <c r="A103" s="74"/>
      <c r="B103" s="74"/>
      <c r="C103" s="51"/>
      <c r="D103" s="51"/>
      <c r="E103" s="74"/>
      <c r="F103" s="74"/>
      <c r="G103" s="74"/>
      <c r="H103" s="74"/>
    </row>
    <row r="104" spans="1:8" ht="12.75">
      <c r="A104" s="74"/>
      <c r="B104" s="74" t="s">
        <v>228</v>
      </c>
      <c r="C104" s="51"/>
      <c r="D104" s="51"/>
      <c r="E104" s="74"/>
      <c r="F104" s="74"/>
      <c r="G104" s="74"/>
      <c r="H104" s="74"/>
    </row>
    <row r="105" spans="1:8" ht="12.75">
      <c r="A105" s="74"/>
      <c r="B105" s="74" t="s">
        <v>229</v>
      </c>
      <c r="C105" s="72">
        <v>3102</v>
      </c>
      <c r="D105" s="72">
        <v>100</v>
      </c>
      <c r="E105" s="72">
        <v>0</v>
      </c>
      <c r="F105" s="72">
        <v>0</v>
      </c>
      <c r="G105" s="72">
        <v>2526</v>
      </c>
      <c r="H105" s="74">
        <f>SUM(C105:G105)</f>
        <v>5728</v>
      </c>
    </row>
    <row r="106" spans="1:8" ht="12.75">
      <c r="A106" s="74"/>
      <c r="B106" s="74"/>
      <c r="C106" s="51"/>
      <c r="D106" s="51"/>
      <c r="E106" s="51"/>
      <c r="F106" s="74"/>
      <c r="G106" s="74"/>
      <c r="H106" s="72"/>
    </row>
    <row r="107" spans="1:8" ht="12.75">
      <c r="A107" s="74"/>
      <c r="B107" s="74" t="s">
        <v>155</v>
      </c>
      <c r="C107" s="51"/>
      <c r="D107" s="51"/>
      <c r="E107" s="51"/>
      <c r="F107" s="74"/>
      <c r="G107" s="74"/>
      <c r="H107" s="51">
        <f>SUM(H98:H105)</f>
        <v>58246</v>
      </c>
    </row>
    <row r="108" spans="1:8" ht="12.75">
      <c r="A108" s="74"/>
      <c r="B108" s="74"/>
      <c r="C108" s="51"/>
      <c r="D108" s="51"/>
      <c r="E108" s="51"/>
      <c r="F108" s="74"/>
      <c r="G108" s="74"/>
      <c r="H108" s="51"/>
    </row>
    <row r="109" spans="1:8" ht="12.75">
      <c r="A109" s="74"/>
      <c r="B109" s="74" t="s">
        <v>242</v>
      </c>
      <c r="C109" s="51"/>
      <c r="D109" s="51"/>
      <c r="E109" s="51"/>
      <c r="F109" s="74"/>
      <c r="G109" s="74"/>
      <c r="H109" s="51">
        <v>-14194</v>
      </c>
    </row>
    <row r="110" spans="1:8" ht="12.75">
      <c r="A110" s="74"/>
      <c r="B110" s="74"/>
      <c r="C110" s="51"/>
      <c r="D110" s="51"/>
      <c r="E110" s="51"/>
      <c r="F110" s="74"/>
      <c r="G110" s="74"/>
      <c r="H110" s="72"/>
    </row>
    <row r="111" spans="1:8" ht="12.75">
      <c r="A111" s="74"/>
      <c r="B111" s="74" t="s">
        <v>325</v>
      </c>
      <c r="C111" s="51"/>
      <c r="D111" s="51"/>
      <c r="E111" s="51"/>
      <c r="F111" s="74"/>
      <c r="G111" s="74"/>
      <c r="H111" s="51">
        <f>SUM(H107:H109)</f>
        <v>44052</v>
      </c>
    </row>
    <row r="112" spans="1:8" ht="12.75">
      <c r="A112" s="74"/>
      <c r="B112" s="74"/>
      <c r="C112" s="51"/>
      <c r="D112" s="51"/>
      <c r="E112" s="51"/>
      <c r="F112" s="74"/>
      <c r="G112" s="74"/>
      <c r="H112" s="51"/>
    </row>
    <row r="113" spans="1:8" ht="12.75">
      <c r="A113" s="74"/>
      <c r="B113" s="104" t="s">
        <v>364</v>
      </c>
      <c r="C113" s="51"/>
      <c r="D113" s="51"/>
      <c r="E113" s="51"/>
      <c r="F113" s="74"/>
      <c r="G113" s="74"/>
      <c r="H113" s="51"/>
    </row>
    <row r="114" spans="1:8" ht="12.75">
      <c r="A114" s="74"/>
      <c r="B114" s="74" t="s">
        <v>365</v>
      </c>
      <c r="C114" s="51"/>
      <c r="D114" s="51"/>
      <c r="E114" s="51"/>
      <c r="F114" s="74"/>
      <c r="G114" s="74"/>
      <c r="H114" s="51"/>
    </row>
    <row r="115" spans="1:8" ht="12.75">
      <c r="A115" s="74"/>
      <c r="B115" s="74" t="s">
        <v>275</v>
      </c>
      <c r="C115" s="51"/>
      <c r="D115" s="51"/>
      <c r="E115" s="51"/>
      <c r="F115" s="74"/>
      <c r="G115" s="74"/>
      <c r="H115" s="51">
        <v>4403</v>
      </c>
    </row>
    <row r="116" spans="1:8" ht="12.75">
      <c r="A116" s="74"/>
      <c r="B116" s="74"/>
      <c r="C116" s="51"/>
      <c r="D116" s="51"/>
      <c r="E116" s="51"/>
      <c r="F116" s="74"/>
      <c r="G116" s="74"/>
      <c r="H116" s="51"/>
    </row>
    <row r="117" spans="1:8" ht="13.5" thickBot="1">
      <c r="A117" s="74"/>
      <c r="B117" s="104" t="s">
        <v>177</v>
      </c>
      <c r="C117" s="51"/>
      <c r="D117" s="51"/>
      <c r="E117" s="51"/>
      <c r="F117" s="74"/>
      <c r="G117" s="74"/>
      <c r="H117" s="155">
        <f>SUM(H111:H116)</f>
        <v>48455</v>
      </c>
    </row>
    <row r="118" spans="1:8" ht="13.5" thickTop="1">
      <c r="A118" s="74"/>
      <c r="B118" s="74"/>
      <c r="C118" s="51"/>
      <c r="D118" s="51"/>
      <c r="E118" s="51"/>
      <c r="F118" s="51"/>
      <c r="G118" s="51"/>
      <c r="H118" s="51"/>
    </row>
    <row r="119" spans="1:8" ht="12.75">
      <c r="A119" s="74"/>
      <c r="B119" s="74" t="s">
        <v>68</v>
      </c>
      <c r="C119" s="51"/>
      <c r="D119" s="51"/>
      <c r="E119" s="51"/>
      <c r="F119" s="51"/>
      <c r="G119" s="51"/>
      <c r="H119" s="51"/>
    </row>
    <row r="120" spans="1:8" ht="12.75">
      <c r="A120" s="74"/>
      <c r="B120" s="74"/>
      <c r="C120" s="51"/>
      <c r="D120" s="51"/>
      <c r="E120" s="51"/>
      <c r="F120" s="51"/>
      <c r="G120" s="51"/>
      <c r="H120" s="51"/>
    </row>
    <row r="121" spans="1:8" ht="12.75">
      <c r="A121" s="74"/>
      <c r="B121" s="74"/>
      <c r="C121" s="74"/>
      <c r="D121" s="74"/>
      <c r="E121" s="74"/>
      <c r="F121" s="74"/>
      <c r="G121" s="74"/>
      <c r="H121" s="74"/>
    </row>
    <row r="122" spans="1:8" ht="12.75">
      <c r="A122" s="105" t="s">
        <v>84</v>
      </c>
      <c r="B122" s="104" t="s">
        <v>70</v>
      </c>
      <c r="C122" s="74"/>
      <c r="D122" s="74"/>
      <c r="E122" s="74"/>
      <c r="F122" s="74"/>
      <c r="G122" s="74"/>
      <c r="H122" s="74"/>
    </row>
    <row r="123" spans="1:8" ht="12.75">
      <c r="A123" s="74"/>
      <c r="B123" s="74" t="s">
        <v>254</v>
      </c>
      <c r="C123" s="74"/>
      <c r="D123" s="74"/>
      <c r="E123" s="74"/>
      <c r="F123" s="74"/>
      <c r="G123" s="74"/>
      <c r="H123" s="74"/>
    </row>
    <row r="124" spans="1:8" ht="12.75">
      <c r="A124" s="74"/>
      <c r="B124" s="74" t="s">
        <v>389</v>
      </c>
      <c r="C124" s="74"/>
      <c r="D124" s="74"/>
      <c r="E124" s="74"/>
      <c r="F124" s="74"/>
      <c r="G124" s="74"/>
      <c r="H124" s="74"/>
    </row>
    <row r="125" spans="1:8" ht="12.75">
      <c r="A125" s="74"/>
      <c r="B125" s="74" t="s">
        <v>255</v>
      </c>
      <c r="C125" s="74"/>
      <c r="D125" s="74"/>
      <c r="E125" s="74"/>
      <c r="F125" s="74"/>
      <c r="G125" s="74"/>
      <c r="H125" s="74"/>
    </row>
    <row r="126" spans="1:8" ht="12.75">
      <c r="A126" s="74"/>
      <c r="B126" s="74" t="s">
        <v>256</v>
      </c>
      <c r="C126" s="74"/>
      <c r="D126" s="74"/>
      <c r="E126" s="74"/>
      <c r="F126" s="74"/>
      <c r="G126" s="74"/>
      <c r="H126" s="74"/>
    </row>
    <row r="127" spans="1:8" ht="12.75">
      <c r="A127" s="74"/>
      <c r="B127" s="74"/>
      <c r="C127" s="74"/>
      <c r="D127" s="74"/>
      <c r="E127" s="74"/>
      <c r="F127" s="74"/>
      <c r="G127" s="74"/>
      <c r="H127" s="74"/>
    </row>
    <row r="128" spans="1:8" ht="12.75">
      <c r="A128" s="74"/>
      <c r="B128" s="74"/>
      <c r="C128" s="74"/>
      <c r="D128" s="74"/>
      <c r="E128" s="74"/>
      <c r="F128" s="74"/>
      <c r="G128" s="74"/>
      <c r="H128" s="74"/>
    </row>
    <row r="129" spans="1:8" ht="12.75">
      <c r="A129" s="105" t="s">
        <v>85</v>
      </c>
      <c r="B129" s="104" t="s">
        <v>35</v>
      </c>
      <c r="C129" s="74"/>
      <c r="D129" s="74"/>
      <c r="E129" s="74"/>
      <c r="F129" s="74"/>
      <c r="G129" s="74"/>
      <c r="H129" s="74"/>
    </row>
    <row r="130" spans="1:8" ht="12.75">
      <c r="A130" s="74"/>
      <c r="B130" s="74" t="s">
        <v>388</v>
      </c>
      <c r="C130" s="74"/>
      <c r="D130" s="74"/>
      <c r="E130" s="74"/>
      <c r="F130" s="74"/>
      <c r="G130" s="74"/>
      <c r="H130" s="74"/>
    </row>
    <row r="131" spans="1:8" ht="12.75">
      <c r="A131" s="74"/>
      <c r="B131" s="74"/>
      <c r="C131" s="74"/>
      <c r="D131" s="74"/>
      <c r="E131" s="74"/>
      <c r="F131" s="74"/>
      <c r="G131" s="74"/>
      <c r="H131" s="74"/>
    </row>
    <row r="132" spans="1:8" ht="12.75">
      <c r="A132" s="74"/>
      <c r="B132" s="74"/>
      <c r="C132" s="74"/>
      <c r="D132" s="74"/>
      <c r="E132" s="74"/>
      <c r="F132" s="74"/>
      <c r="G132" s="74"/>
      <c r="H132" s="74"/>
    </row>
    <row r="133" spans="1:8" ht="12.75">
      <c r="A133" s="105" t="s">
        <v>86</v>
      </c>
      <c r="B133" s="104" t="s">
        <v>36</v>
      </c>
      <c r="C133" s="74"/>
      <c r="D133" s="74"/>
      <c r="E133" s="74"/>
      <c r="F133" s="74"/>
      <c r="G133" s="74"/>
      <c r="H133" s="74"/>
    </row>
    <row r="134" spans="1:8" ht="12.75">
      <c r="A134" s="105"/>
      <c r="B134" s="106" t="s">
        <v>390</v>
      </c>
      <c r="C134" s="74"/>
      <c r="D134" s="74"/>
      <c r="E134" s="74"/>
      <c r="F134" s="74"/>
      <c r="G134" s="74"/>
      <c r="H134" s="74"/>
    </row>
    <row r="135" spans="1:8" ht="12.75">
      <c r="A135" s="105"/>
      <c r="B135" s="74" t="s">
        <v>391</v>
      </c>
      <c r="C135" s="74"/>
      <c r="D135" s="74"/>
      <c r="E135" s="74"/>
      <c r="F135" s="74"/>
      <c r="G135" s="74"/>
      <c r="H135" s="74"/>
    </row>
    <row r="136" spans="1:8" ht="12.75">
      <c r="A136" s="105"/>
      <c r="B136" s="74" t="s">
        <v>324</v>
      </c>
      <c r="C136" s="74"/>
      <c r="D136" s="74"/>
      <c r="E136" s="74"/>
      <c r="F136" s="74"/>
      <c r="G136" s="74"/>
      <c r="H136" s="74"/>
    </row>
    <row r="137" spans="1:8" ht="12.75">
      <c r="A137" s="105"/>
      <c r="B137" s="74"/>
      <c r="C137" s="74"/>
      <c r="D137" s="74"/>
      <c r="E137" s="74"/>
      <c r="F137" s="74"/>
      <c r="G137" s="74"/>
      <c r="H137" s="74"/>
    </row>
    <row r="138" spans="1:8" ht="12.75">
      <c r="A138" s="105"/>
      <c r="B138" s="74"/>
      <c r="C138" s="74"/>
      <c r="D138" s="74"/>
      <c r="E138" s="74"/>
      <c r="F138" s="74"/>
      <c r="G138" s="74"/>
      <c r="H138" s="74"/>
    </row>
    <row r="139" spans="1:8" ht="12.75">
      <c r="A139" s="105"/>
      <c r="B139" s="74"/>
      <c r="C139" s="74"/>
      <c r="D139" s="74"/>
      <c r="E139" s="74"/>
      <c r="F139" s="74"/>
      <c r="G139" s="74"/>
      <c r="H139" s="74"/>
    </row>
    <row r="140" spans="1:8" ht="12.75">
      <c r="A140" s="105"/>
      <c r="B140" s="74"/>
      <c r="C140" s="74"/>
      <c r="D140" s="74"/>
      <c r="E140" s="74"/>
      <c r="F140" s="74"/>
      <c r="G140" s="74"/>
      <c r="H140" s="74"/>
    </row>
    <row r="141" spans="1:8" ht="12.75">
      <c r="A141" s="105"/>
      <c r="B141" s="74"/>
      <c r="C141" s="74"/>
      <c r="D141" s="74"/>
      <c r="E141" s="74"/>
      <c r="F141" s="74"/>
      <c r="G141" s="74"/>
      <c r="H141" s="74"/>
    </row>
    <row r="142" spans="1:8" ht="12.75">
      <c r="A142" s="105"/>
      <c r="B142" s="74"/>
      <c r="C142" s="74"/>
      <c r="D142" s="74"/>
      <c r="E142" s="74"/>
      <c r="F142" s="74"/>
      <c r="G142" s="74"/>
      <c r="H142" s="74"/>
    </row>
    <row r="143" spans="1:8" ht="12.75">
      <c r="A143" s="105"/>
      <c r="B143" s="74"/>
      <c r="C143" s="74"/>
      <c r="D143" s="74"/>
      <c r="E143" s="74"/>
      <c r="F143" s="74"/>
      <c r="G143" s="74"/>
      <c r="H143" s="74"/>
    </row>
    <row r="144" spans="1:8" ht="12.75">
      <c r="A144" s="105"/>
      <c r="B144" s="74"/>
      <c r="C144" s="74"/>
      <c r="D144" s="74"/>
      <c r="E144" s="74"/>
      <c r="F144" s="74"/>
      <c r="G144" s="74"/>
      <c r="H144" s="74"/>
    </row>
    <row r="145" spans="1:8" ht="12.75">
      <c r="A145" s="104" t="s">
        <v>164</v>
      </c>
      <c r="B145" s="104" t="s">
        <v>360</v>
      </c>
      <c r="C145" s="74"/>
      <c r="D145" s="74"/>
      <c r="E145" s="74"/>
      <c r="F145" s="74"/>
      <c r="G145" s="74"/>
      <c r="H145" s="74"/>
    </row>
    <row r="146" spans="1:8" ht="12.75">
      <c r="A146" s="105"/>
      <c r="B146" s="74"/>
      <c r="C146" s="74"/>
      <c r="D146" s="74"/>
      <c r="E146" s="74"/>
      <c r="F146" s="74"/>
      <c r="G146" s="74"/>
      <c r="H146" s="74"/>
    </row>
    <row r="147" spans="1:8" ht="12.75">
      <c r="A147" s="105"/>
      <c r="B147" s="74" t="s">
        <v>331</v>
      </c>
      <c r="C147" s="74"/>
      <c r="D147" s="74"/>
      <c r="E147" s="74"/>
      <c r="F147" s="74"/>
      <c r="G147" s="74"/>
      <c r="H147" s="74"/>
    </row>
    <row r="148" spans="1:8" ht="12.75">
      <c r="A148" s="105"/>
      <c r="B148" s="74" t="s">
        <v>332</v>
      </c>
      <c r="C148" s="74"/>
      <c r="D148" s="74"/>
      <c r="E148" s="74"/>
      <c r="F148" s="74"/>
      <c r="G148" s="74"/>
      <c r="H148" s="74"/>
    </row>
    <row r="149" spans="1:8" ht="12.75">
      <c r="A149" s="105"/>
      <c r="B149" s="74"/>
      <c r="C149" s="74"/>
      <c r="D149" s="74"/>
      <c r="E149" s="74"/>
      <c r="F149" s="74"/>
      <c r="G149" s="74"/>
      <c r="H149" s="74"/>
    </row>
    <row r="150" spans="1:8" ht="12.75">
      <c r="A150" s="105"/>
      <c r="B150" s="74" t="s">
        <v>392</v>
      </c>
      <c r="C150" s="74"/>
      <c r="D150" s="74"/>
      <c r="E150" s="74"/>
      <c r="F150" s="74"/>
      <c r="G150" s="74"/>
      <c r="H150" s="74"/>
    </row>
    <row r="151" spans="1:15" ht="15.75">
      <c r="A151" s="105"/>
      <c r="B151" s="164" t="s">
        <v>345</v>
      </c>
      <c r="C151" s="158"/>
      <c r="D151" s="159"/>
      <c r="E151" s="159"/>
      <c r="F151" s="160"/>
      <c r="G151" s="161"/>
      <c r="H151" s="161"/>
      <c r="I151" s="162"/>
      <c r="J151" s="163"/>
      <c r="K151" s="163"/>
      <c r="L151" s="162"/>
      <c r="M151" s="162"/>
      <c r="N151" s="162"/>
      <c r="O151" s="162"/>
    </row>
    <row r="152" spans="1:15" ht="15.75">
      <c r="A152" s="105"/>
      <c r="B152" s="164" t="s">
        <v>333</v>
      </c>
      <c r="C152" s="158"/>
      <c r="D152" s="159"/>
      <c r="E152" s="159"/>
      <c r="F152" s="160"/>
      <c r="G152" s="161"/>
      <c r="H152" s="161"/>
      <c r="I152" s="162"/>
      <c r="J152" s="163"/>
      <c r="K152" s="163"/>
      <c r="L152" s="162"/>
      <c r="M152" s="162"/>
      <c r="N152" s="162"/>
      <c r="O152" s="162"/>
    </row>
    <row r="153" spans="1:15" ht="15.75">
      <c r="A153" s="105"/>
      <c r="B153" s="158"/>
      <c r="C153" s="158"/>
      <c r="D153" s="159"/>
      <c r="E153" s="159"/>
      <c r="F153" s="160"/>
      <c r="G153" s="161"/>
      <c r="H153" s="161"/>
      <c r="I153" s="162"/>
      <c r="J153" s="163"/>
      <c r="K153" s="163"/>
      <c r="L153" s="162"/>
      <c r="M153" s="162"/>
      <c r="N153" s="162"/>
      <c r="O153" s="162"/>
    </row>
    <row r="154" spans="1:8" ht="12.75">
      <c r="A154" s="105"/>
      <c r="B154" s="74" t="s">
        <v>393</v>
      </c>
      <c r="C154" s="74"/>
      <c r="D154" s="74"/>
      <c r="E154" s="74"/>
      <c r="F154" s="74"/>
      <c r="G154" s="74"/>
      <c r="H154" s="74"/>
    </row>
    <row r="155" spans="1:8" ht="12.75">
      <c r="A155" s="105"/>
      <c r="B155" s="74"/>
      <c r="C155" s="74"/>
      <c r="D155" s="74"/>
      <c r="E155" s="74"/>
      <c r="F155" s="74"/>
      <c r="G155" s="74"/>
      <c r="H155" s="74"/>
    </row>
    <row r="156" spans="1:10" ht="12.75">
      <c r="A156" s="105"/>
      <c r="B156" s="74"/>
      <c r="C156" s="74"/>
      <c r="D156" s="165" t="s">
        <v>211</v>
      </c>
      <c r="E156" s="165"/>
      <c r="F156" s="74"/>
      <c r="G156" s="165" t="s">
        <v>213</v>
      </c>
      <c r="H156" s="165"/>
      <c r="I156" s="26"/>
      <c r="J156" s="26"/>
    </row>
    <row r="157" spans="1:10" ht="12.75">
      <c r="A157" s="105"/>
      <c r="B157" s="74"/>
      <c r="C157" s="74"/>
      <c r="D157" s="34" t="s">
        <v>291</v>
      </c>
      <c r="E157" s="34" t="s">
        <v>292</v>
      </c>
      <c r="F157" s="74"/>
      <c r="G157" s="34" t="s">
        <v>291</v>
      </c>
      <c r="H157" s="34" t="s">
        <v>292</v>
      </c>
      <c r="I157" s="2"/>
      <c r="J157" s="16"/>
    </row>
    <row r="158" spans="1:10" ht="12.75">
      <c r="A158" s="105"/>
      <c r="B158" s="74"/>
      <c r="C158" s="74"/>
      <c r="D158" s="33" t="s">
        <v>5</v>
      </c>
      <c r="E158" s="33" t="s">
        <v>5</v>
      </c>
      <c r="F158" s="74"/>
      <c r="G158" s="33" t="s">
        <v>5</v>
      </c>
      <c r="H158" s="33" t="s">
        <v>5</v>
      </c>
      <c r="I158" s="2"/>
      <c r="J158" s="2"/>
    </row>
    <row r="159" spans="1:10" ht="12.75">
      <c r="A159" s="105"/>
      <c r="B159" s="74"/>
      <c r="C159" s="74"/>
      <c r="D159" s="33"/>
      <c r="E159" s="33"/>
      <c r="F159" s="74"/>
      <c r="G159" s="33"/>
      <c r="H159" s="33"/>
      <c r="I159" s="2"/>
      <c r="J159" s="2"/>
    </row>
    <row r="160" spans="1:10" ht="13.5" thickBot="1">
      <c r="A160" s="105"/>
      <c r="B160" s="74" t="s">
        <v>6</v>
      </c>
      <c r="C160" s="74"/>
      <c r="D160" s="117">
        <v>1147</v>
      </c>
      <c r="E160" s="117">
        <v>6225</v>
      </c>
      <c r="F160" s="74"/>
      <c r="G160" s="117">
        <v>5583</v>
      </c>
      <c r="H160" s="117">
        <v>41024</v>
      </c>
      <c r="I160" s="2"/>
      <c r="J160" s="2"/>
    </row>
    <row r="161" spans="1:10" ht="12.75">
      <c r="A161" s="105"/>
      <c r="B161" s="74" t="s">
        <v>394</v>
      </c>
      <c r="C161" s="74"/>
      <c r="D161" s="118">
        <v>2271</v>
      </c>
      <c r="E161" s="118">
        <v>-1757</v>
      </c>
      <c r="F161" s="74"/>
      <c r="G161" s="118">
        <v>4247</v>
      </c>
      <c r="H161" s="118">
        <f>2646+9707</f>
        <v>12353</v>
      </c>
      <c r="I161" s="2"/>
      <c r="J161" s="2"/>
    </row>
    <row r="162" spans="1:10" ht="12.75">
      <c r="A162" s="105"/>
      <c r="B162" s="74" t="s">
        <v>7</v>
      </c>
      <c r="C162" s="74"/>
      <c r="D162" s="119">
        <v>0</v>
      </c>
      <c r="E162" s="119">
        <v>-33</v>
      </c>
      <c r="F162" s="74"/>
      <c r="G162" s="119">
        <v>0</v>
      </c>
      <c r="H162" s="119">
        <v>-1626</v>
      </c>
      <c r="I162" s="2"/>
      <c r="J162" s="2"/>
    </row>
    <row r="163" spans="1:10" ht="12.75">
      <c r="A163" s="105"/>
      <c r="B163" s="74" t="s">
        <v>395</v>
      </c>
      <c r="C163" s="74"/>
      <c r="D163" s="120">
        <f>SUM(D161:D162)</f>
        <v>2271</v>
      </c>
      <c r="E163" s="120">
        <f>SUM(E161:E162)</f>
        <v>-1790</v>
      </c>
      <c r="F163" s="74"/>
      <c r="G163" s="120">
        <f>SUM(G161:G162)</f>
        <v>4247</v>
      </c>
      <c r="H163" s="120">
        <f>SUM(H161:H162)</f>
        <v>10727</v>
      </c>
      <c r="I163" s="2"/>
      <c r="J163" s="2"/>
    </row>
    <row r="164" spans="1:10" ht="12.75">
      <c r="A164" s="105"/>
      <c r="B164" s="74" t="s">
        <v>242</v>
      </c>
      <c r="C164" s="74"/>
      <c r="D164" s="120">
        <v>0</v>
      </c>
      <c r="E164" s="120">
        <v>0</v>
      </c>
      <c r="F164" s="74"/>
      <c r="G164" s="120">
        <v>156</v>
      </c>
      <c r="H164" s="120">
        <v>-3193</v>
      </c>
      <c r="I164" s="2"/>
      <c r="J164" s="2"/>
    </row>
    <row r="165" spans="1:10" ht="13.5" thickBot="1">
      <c r="A165" s="105"/>
      <c r="B165" s="74" t="s">
        <v>396</v>
      </c>
      <c r="C165" s="74"/>
      <c r="D165" s="122">
        <f>SUM(D163:D164)</f>
        <v>2271</v>
      </c>
      <c r="E165" s="122">
        <f>SUM(E163:E164)</f>
        <v>-1790</v>
      </c>
      <c r="F165" s="74"/>
      <c r="G165" s="122">
        <f>SUM(G163:G164)</f>
        <v>4403</v>
      </c>
      <c r="H165" s="122">
        <f>SUM(H163:H164)</f>
        <v>7534</v>
      </c>
      <c r="I165" s="2"/>
      <c r="J165" s="2"/>
    </row>
    <row r="166" spans="1:10" ht="13.5" thickTop="1">
      <c r="A166" s="105"/>
      <c r="B166" s="74"/>
      <c r="C166" s="74"/>
      <c r="D166" s="74"/>
      <c r="E166" s="118"/>
      <c r="F166" s="118"/>
      <c r="G166" s="118"/>
      <c r="H166" s="118"/>
      <c r="I166" s="2"/>
      <c r="J166" s="2"/>
    </row>
    <row r="167" spans="1:10" ht="12.75">
      <c r="A167" s="105"/>
      <c r="B167" s="74" t="s">
        <v>397</v>
      </c>
      <c r="C167" s="74"/>
      <c r="D167" s="74"/>
      <c r="E167" s="118"/>
      <c r="F167" s="118"/>
      <c r="G167" s="118"/>
      <c r="H167" s="118"/>
      <c r="I167" s="2"/>
      <c r="J167" s="2"/>
    </row>
    <row r="168" spans="1:10" ht="12.75">
      <c r="A168" s="105"/>
      <c r="B168" s="106" t="s">
        <v>328</v>
      </c>
      <c r="C168" s="74"/>
      <c r="D168" s="74">
        <v>-1</v>
      </c>
      <c r="E168" s="154">
        <v>0</v>
      </c>
      <c r="F168" s="118"/>
      <c r="G168" s="118">
        <v>-185</v>
      </c>
      <c r="H168" s="118">
        <v>9707</v>
      </c>
      <c r="I168" s="2"/>
      <c r="J168" s="2"/>
    </row>
    <row r="169" spans="1:10" ht="13.5" thickBot="1">
      <c r="A169" s="105"/>
      <c r="B169" s="106" t="s">
        <v>310</v>
      </c>
      <c r="C169" s="74"/>
      <c r="D169" s="75">
        <v>2126</v>
      </c>
      <c r="E169" s="157">
        <v>0</v>
      </c>
      <c r="F169" s="118"/>
      <c r="G169" s="117">
        <v>2126</v>
      </c>
      <c r="H169" s="157">
        <v>0</v>
      </c>
      <c r="I169" s="2"/>
      <c r="J169" s="2"/>
    </row>
    <row r="170" spans="1:10" ht="12.75">
      <c r="A170" s="105"/>
      <c r="B170" s="74"/>
      <c r="C170" s="74"/>
      <c r="D170" s="51"/>
      <c r="E170" s="51"/>
      <c r="F170" s="118"/>
      <c r="G170" s="120"/>
      <c r="H170" s="120"/>
      <c r="I170" s="2"/>
      <c r="J170" s="2"/>
    </row>
    <row r="171" spans="1:8" ht="12.75">
      <c r="A171" s="105"/>
      <c r="B171" s="74" t="s">
        <v>237</v>
      </c>
      <c r="C171" s="74"/>
      <c r="D171" s="74"/>
      <c r="E171" s="118"/>
      <c r="F171" s="118"/>
      <c r="G171" s="121">
        <v>-917</v>
      </c>
      <c r="H171" s="118">
        <v>1641</v>
      </c>
    </row>
    <row r="172" spans="1:8" ht="12.75">
      <c r="A172" s="105"/>
      <c r="B172" s="74" t="s">
        <v>238</v>
      </c>
      <c r="C172" s="74"/>
      <c r="D172" s="74"/>
      <c r="E172" s="118"/>
      <c r="F172" s="118"/>
      <c r="G172" s="121">
        <v>25473</v>
      </c>
      <c r="H172" s="118">
        <v>-640</v>
      </c>
    </row>
    <row r="173" spans="1:8" ht="12.75">
      <c r="A173" s="105"/>
      <c r="B173" s="74" t="s">
        <v>239</v>
      </c>
      <c r="C173" s="74"/>
      <c r="D173" s="74"/>
      <c r="E173" s="118"/>
      <c r="F173" s="118"/>
      <c r="G173" s="121">
        <v>-24550</v>
      </c>
      <c r="H173" s="121">
        <v>-850</v>
      </c>
    </row>
    <row r="174" spans="1:8" ht="13.5" thickBot="1">
      <c r="A174" s="105"/>
      <c r="B174" s="74" t="s">
        <v>240</v>
      </c>
      <c r="C174" s="74"/>
      <c r="D174" s="51"/>
      <c r="E174" s="120"/>
      <c r="F174" s="118"/>
      <c r="G174" s="123">
        <f>SUM(G171:G173)</f>
        <v>6</v>
      </c>
      <c r="H174" s="122">
        <f>SUM(H171:H173)</f>
        <v>151</v>
      </c>
    </row>
    <row r="175" spans="1:8" ht="13.5" thickTop="1">
      <c r="A175" s="105"/>
      <c r="B175" s="74"/>
      <c r="C175" s="74"/>
      <c r="D175" s="74"/>
      <c r="E175" s="118"/>
      <c r="F175" s="118"/>
      <c r="G175" s="118"/>
      <c r="H175" s="118"/>
    </row>
    <row r="176" spans="1:8" ht="12.75">
      <c r="A176" s="74"/>
      <c r="B176" s="74"/>
      <c r="C176" s="74"/>
      <c r="D176" s="74"/>
      <c r="E176" s="118"/>
      <c r="F176" s="118"/>
      <c r="G176" s="118"/>
      <c r="H176" s="118"/>
    </row>
    <row r="177" spans="1:8" ht="12.75">
      <c r="A177" s="105" t="s">
        <v>241</v>
      </c>
      <c r="B177" s="104" t="s">
        <v>37</v>
      </c>
      <c r="C177" s="74"/>
      <c r="D177" s="74"/>
      <c r="E177" s="74"/>
      <c r="F177" s="74"/>
      <c r="G177" s="74"/>
      <c r="H177" s="74"/>
    </row>
    <row r="178" spans="1:8" ht="12.75">
      <c r="A178" s="74"/>
      <c r="B178" s="74" t="s">
        <v>301</v>
      </c>
      <c r="C178" s="74"/>
      <c r="D178" s="74"/>
      <c r="E178" s="74"/>
      <c r="F178" s="74"/>
      <c r="G178" s="74"/>
      <c r="H178" s="74"/>
    </row>
    <row r="179" spans="1:8" ht="12.75">
      <c r="A179" s="74"/>
      <c r="B179" s="74" t="s">
        <v>266</v>
      </c>
      <c r="C179" s="74"/>
      <c r="D179" s="74"/>
      <c r="E179" s="74"/>
      <c r="F179" s="74"/>
      <c r="G179" s="74"/>
      <c r="H179" s="74"/>
    </row>
    <row r="180" spans="1:8" ht="12.75">
      <c r="A180" s="74"/>
      <c r="B180" s="74"/>
      <c r="C180" s="74"/>
      <c r="D180" s="74"/>
      <c r="E180" s="74"/>
      <c r="F180" s="74"/>
      <c r="G180" s="74"/>
      <c r="H180" s="74"/>
    </row>
    <row r="181" spans="1:8" ht="12.75">
      <c r="A181" s="74"/>
      <c r="B181" s="74"/>
      <c r="C181" s="74"/>
      <c r="D181" s="74"/>
      <c r="E181" s="74"/>
      <c r="F181" s="74"/>
      <c r="G181" s="74"/>
      <c r="H181" s="74"/>
    </row>
    <row r="182" spans="1:8" ht="12.75">
      <c r="A182" s="104" t="s">
        <v>108</v>
      </c>
      <c r="B182" s="74"/>
      <c r="C182" s="74"/>
      <c r="D182" s="74"/>
      <c r="E182" s="74"/>
      <c r="F182" s="74"/>
      <c r="G182" s="74"/>
      <c r="H182" s="74"/>
    </row>
    <row r="183" spans="1:8" ht="12.75">
      <c r="A183" s="104" t="s">
        <v>87</v>
      </c>
      <c r="B183" s="74"/>
      <c r="C183" s="74"/>
      <c r="D183" s="74"/>
      <c r="E183" s="74"/>
      <c r="F183" s="74"/>
      <c r="G183" s="74"/>
      <c r="H183" s="74"/>
    </row>
    <row r="184" spans="1:8" ht="12.75">
      <c r="A184" s="74"/>
      <c r="B184" s="74"/>
      <c r="C184" s="74"/>
      <c r="D184" s="74"/>
      <c r="E184" s="74"/>
      <c r="F184" s="74"/>
      <c r="G184" s="74"/>
      <c r="H184" s="74"/>
    </row>
    <row r="185" spans="1:8" ht="12.75">
      <c r="A185" s="105" t="s">
        <v>88</v>
      </c>
      <c r="B185" s="104" t="s">
        <v>38</v>
      </c>
      <c r="C185" s="74"/>
      <c r="D185" s="74"/>
      <c r="E185" s="74"/>
      <c r="F185" s="74"/>
      <c r="G185" s="74"/>
      <c r="H185" s="74"/>
    </row>
    <row r="186" spans="1:8" ht="12.75">
      <c r="A186" s="74"/>
      <c r="B186" s="124" t="s">
        <v>336</v>
      </c>
      <c r="C186" s="125"/>
      <c r="D186" s="125"/>
      <c r="E186" s="125"/>
      <c r="F186" s="125"/>
      <c r="G186" s="125"/>
      <c r="H186" s="125"/>
    </row>
    <row r="187" spans="1:8" ht="12.75">
      <c r="A187" s="74"/>
      <c r="B187" s="124" t="s">
        <v>337</v>
      </c>
      <c r="C187" s="125"/>
      <c r="D187" s="125"/>
      <c r="E187" s="125"/>
      <c r="F187" s="125"/>
      <c r="G187" s="125"/>
      <c r="H187" s="125"/>
    </row>
    <row r="188" spans="1:8" ht="12.75">
      <c r="A188" s="74"/>
      <c r="B188" s="74" t="s">
        <v>369</v>
      </c>
      <c r="C188" s="126"/>
      <c r="D188" s="126"/>
      <c r="E188" s="126"/>
      <c r="F188" s="126"/>
      <c r="G188" s="126"/>
      <c r="H188" s="126"/>
    </row>
    <row r="189" spans="1:8" ht="12.75">
      <c r="A189" s="74"/>
      <c r="B189" s="74" t="s">
        <v>346</v>
      </c>
      <c r="C189" s="126"/>
      <c r="D189" s="126"/>
      <c r="E189" s="126"/>
      <c r="F189" s="126"/>
      <c r="G189" s="126"/>
      <c r="H189" s="126"/>
    </row>
    <row r="190" spans="1:8" ht="12.75">
      <c r="A190" s="74"/>
      <c r="B190" s="74" t="s">
        <v>347</v>
      </c>
      <c r="C190" s="126"/>
      <c r="D190" s="126"/>
      <c r="E190" s="126"/>
      <c r="F190" s="126"/>
      <c r="G190" s="126"/>
      <c r="H190" s="126"/>
    </row>
    <row r="191" spans="1:8" ht="12.75">
      <c r="A191" s="74"/>
      <c r="B191" s="74"/>
      <c r="C191" s="126"/>
      <c r="D191" s="126"/>
      <c r="E191" s="126"/>
      <c r="F191" s="126"/>
      <c r="G191" s="126"/>
      <c r="H191" s="126"/>
    </row>
    <row r="192" spans="1:8" ht="12.75">
      <c r="A192" s="74"/>
      <c r="B192" s="74"/>
      <c r="C192" s="74"/>
      <c r="D192" s="74"/>
      <c r="E192" s="74"/>
      <c r="F192" s="74"/>
      <c r="G192" s="74"/>
      <c r="H192" s="74"/>
    </row>
    <row r="193" spans="1:8" ht="12.75">
      <c r="A193" s="105" t="s">
        <v>89</v>
      </c>
      <c r="B193" s="104" t="s">
        <v>106</v>
      </c>
      <c r="C193" s="74"/>
      <c r="D193" s="74"/>
      <c r="E193" s="74"/>
      <c r="F193" s="74"/>
      <c r="G193" s="74"/>
      <c r="H193" s="74"/>
    </row>
    <row r="194" spans="1:8" ht="12.75">
      <c r="A194" s="74"/>
      <c r="B194" s="92" t="s">
        <v>398</v>
      </c>
      <c r="C194" s="92"/>
      <c r="D194" s="92"/>
      <c r="E194" s="92"/>
      <c r="F194" s="92"/>
      <c r="G194" s="92"/>
      <c r="H194" s="92"/>
    </row>
    <row r="195" spans="1:8" ht="12.75">
      <c r="A195" s="74"/>
      <c r="B195" s="92" t="s">
        <v>352</v>
      </c>
      <c r="C195" s="92"/>
      <c r="D195" s="92"/>
      <c r="E195" s="92"/>
      <c r="F195" s="92"/>
      <c r="G195" s="92"/>
      <c r="H195" s="92"/>
    </row>
    <row r="196" spans="1:8" ht="12.75">
      <c r="A196" s="74"/>
      <c r="B196" s="74" t="s">
        <v>354</v>
      </c>
      <c r="C196" s="74"/>
      <c r="D196" s="74"/>
      <c r="E196" s="74"/>
      <c r="F196" s="74"/>
      <c r="G196" s="74"/>
      <c r="H196" s="74"/>
    </row>
    <row r="197" spans="1:8" ht="12.75">
      <c r="A197" s="74"/>
      <c r="B197" s="74" t="s">
        <v>353</v>
      </c>
      <c r="C197" s="74"/>
      <c r="D197" s="74"/>
      <c r="E197" s="74"/>
      <c r="F197" s="74"/>
      <c r="G197" s="74"/>
      <c r="H197" s="74"/>
    </row>
    <row r="198" spans="1:8" ht="12.75">
      <c r="A198" s="74"/>
      <c r="B198" s="74"/>
      <c r="C198" s="74"/>
      <c r="D198" s="74"/>
      <c r="E198" s="74"/>
      <c r="F198" s="74"/>
      <c r="G198" s="74"/>
      <c r="H198" s="74"/>
    </row>
    <row r="199" spans="1:8" ht="12.75">
      <c r="A199" s="74"/>
      <c r="B199" s="74"/>
      <c r="C199" s="74"/>
      <c r="D199" s="74"/>
      <c r="E199" s="74"/>
      <c r="F199" s="74"/>
      <c r="G199" s="74"/>
      <c r="H199" s="74"/>
    </row>
    <row r="200" spans="1:8" ht="12.75">
      <c r="A200" s="105" t="s">
        <v>91</v>
      </c>
      <c r="B200" s="104" t="s">
        <v>304</v>
      </c>
      <c r="C200" s="74"/>
      <c r="D200" s="74"/>
      <c r="E200" s="74"/>
      <c r="F200" s="74"/>
      <c r="G200" s="74"/>
      <c r="H200" s="74"/>
    </row>
    <row r="201" spans="1:8" ht="12.75">
      <c r="A201" s="74"/>
      <c r="B201" s="74" t="s">
        <v>355</v>
      </c>
      <c r="C201" s="74"/>
      <c r="D201" s="74"/>
      <c r="E201" s="74"/>
      <c r="F201" s="74"/>
      <c r="G201" s="74"/>
      <c r="H201" s="74"/>
    </row>
    <row r="202" spans="1:8" ht="12.75">
      <c r="A202" s="74"/>
      <c r="B202" s="92" t="s">
        <v>356</v>
      </c>
      <c r="C202" s="92"/>
      <c r="D202" s="92"/>
      <c r="E202" s="92"/>
      <c r="F202" s="92"/>
      <c r="G202" s="92"/>
      <c r="H202" s="92"/>
    </row>
    <row r="203" spans="1:8" ht="12.75">
      <c r="A203" s="74"/>
      <c r="B203" s="74"/>
      <c r="C203" s="74"/>
      <c r="D203" s="74"/>
      <c r="E203" s="74"/>
      <c r="F203" s="74"/>
      <c r="G203" s="74"/>
      <c r="H203" s="74"/>
    </row>
    <row r="204" spans="1:8" ht="12.75">
      <c r="A204" s="74"/>
      <c r="B204" s="74"/>
      <c r="C204" s="74"/>
      <c r="D204" s="74"/>
      <c r="E204" s="74"/>
      <c r="F204" s="74"/>
      <c r="G204" s="74"/>
      <c r="H204" s="74"/>
    </row>
    <row r="205" spans="1:8" ht="12.75">
      <c r="A205" s="105" t="s">
        <v>92</v>
      </c>
      <c r="B205" s="104" t="s">
        <v>39</v>
      </c>
      <c r="C205" s="74"/>
      <c r="D205" s="74"/>
      <c r="E205" s="74"/>
      <c r="F205" s="74"/>
      <c r="G205" s="74"/>
      <c r="H205" s="74"/>
    </row>
    <row r="206" spans="1:10" ht="12.75">
      <c r="A206" s="74"/>
      <c r="B206" s="74" t="s">
        <v>109</v>
      </c>
      <c r="C206" s="74"/>
      <c r="D206" s="74"/>
      <c r="E206" s="74"/>
      <c r="F206" s="74"/>
      <c r="G206" s="74"/>
      <c r="H206" s="74"/>
      <c r="J206" s="20"/>
    </row>
    <row r="207" spans="1:10" ht="12.75">
      <c r="A207" s="74"/>
      <c r="B207" s="74"/>
      <c r="C207" s="74"/>
      <c r="D207" s="74"/>
      <c r="E207" s="74"/>
      <c r="F207" s="74"/>
      <c r="G207" s="74"/>
      <c r="H207" s="74"/>
      <c r="J207" s="20"/>
    </row>
    <row r="208" spans="1:10" ht="12.75">
      <c r="A208" s="74"/>
      <c r="B208" s="74"/>
      <c r="C208" s="74"/>
      <c r="D208" s="74"/>
      <c r="E208" s="74"/>
      <c r="F208" s="74"/>
      <c r="G208" s="74"/>
      <c r="H208" s="74"/>
      <c r="J208" s="20"/>
    </row>
    <row r="209" spans="1:10" ht="12.75">
      <c r="A209" s="74"/>
      <c r="B209" s="74"/>
      <c r="C209" s="74"/>
      <c r="D209" s="74"/>
      <c r="E209" s="74"/>
      <c r="F209" s="74"/>
      <c r="G209" s="74"/>
      <c r="H209" s="74"/>
      <c r="J209" s="20"/>
    </row>
    <row r="210" spans="1:10" ht="12.75">
      <c r="A210" s="74"/>
      <c r="B210" s="74"/>
      <c r="C210" s="74"/>
      <c r="D210" s="74"/>
      <c r="E210" s="74"/>
      <c r="F210" s="74"/>
      <c r="G210" s="74"/>
      <c r="H210" s="74"/>
      <c r="J210" s="20"/>
    </row>
    <row r="211" spans="1:10" ht="12.75">
      <c r="A211" s="74"/>
      <c r="B211" s="74"/>
      <c r="C211" s="74"/>
      <c r="D211" s="74"/>
      <c r="E211" s="74"/>
      <c r="F211" s="74"/>
      <c r="G211" s="74"/>
      <c r="H211" s="74"/>
      <c r="J211" s="20"/>
    </row>
    <row r="212" spans="1:10" ht="12.75">
      <c r="A212" s="74"/>
      <c r="B212" s="74"/>
      <c r="C212" s="74"/>
      <c r="D212" s="74"/>
      <c r="E212" s="74"/>
      <c r="F212" s="74"/>
      <c r="G212" s="74"/>
      <c r="H212" s="74"/>
      <c r="J212" s="20"/>
    </row>
    <row r="213" spans="1:10" ht="12.75">
      <c r="A213" s="74"/>
      <c r="B213" s="74"/>
      <c r="C213" s="74"/>
      <c r="D213" s="74"/>
      <c r="E213" s="74"/>
      <c r="F213" s="74"/>
      <c r="G213" s="74"/>
      <c r="H213" s="74"/>
      <c r="J213" s="20"/>
    </row>
    <row r="214" spans="1:10" ht="12.75">
      <c r="A214" s="105" t="s">
        <v>93</v>
      </c>
      <c r="B214" s="104" t="s">
        <v>8</v>
      </c>
      <c r="C214" s="74"/>
      <c r="D214" s="74"/>
      <c r="E214" s="74"/>
      <c r="F214" s="74"/>
      <c r="G214" s="74"/>
      <c r="H214" s="74"/>
      <c r="J214" s="20"/>
    </row>
    <row r="215" spans="1:10" ht="12.75">
      <c r="A215" s="74"/>
      <c r="B215" s="74" t="s">
        <v>40</v>
      </c>
      <c r="C215" s="74"/>
      <c r="D215" s="74"/>
      <c r="E215" s="74"/>
      <c r="F215" s="74"/>
      <c r="G215" s="74"/>
      <c r="H215" s="74"/>
      <c r="J215" s="20"/>
    </row>
    <row r="216" spans="1:10" ht="12.75">
      <c r="A216" s="74"/>
      <c r="B216" s="74"/>
      <c r="C216" s="74"/>
      <c r="D216" s="74"/>
      <c r="E216" s="74"/>
      <c r="F216" s="108" t="s">
        <v>224</v>
      </c>
      <c r="G216" s="74"/>
      <c r="H216" s="108" t="s">
        <v>226</v>
      </c>
      <c r="J216" s="20"/>
    </row>
    <row r="217" spans="1:10" ht="12.75">
      <c r="A217" s="74"/>
      <c r="B217" s="74"/>
      <c r="C217" s="74"/>
      <c r="D217" s="74"/>
      <c r="E217" s="74"/>
      <c r="F217" s="108" t="s">
        <v>258</v>
      </c>
      <c r="G217" s="74"/>
      <c r="H217" s="108" t="s">
        <v>252</v>
      </c>
      <c r="J217" s="20"/>
    </row>
    <row r="218" spans="1:10" ht="12.75">
      <c r="A218" s="74"/>
      <c r="B218" s="74"/>
      <c r="C218" s="74"/>
      <c r="D218" s="51"/>
      <c r="E218" s="109"/>
      <c r="F218" s="108" t="s">
        <v>253</v>
      </c>
      <c r="G218" s="109"/>
      <c r="H218" s="108" t="s">
        <v>13</v>
      </c>
      <c r="J218" s="20"/>
    </row>
    <row r="219" spans="1:10" ht="12.75">
      <c r="A219" s="74"/>
      <c r="B219" s="74"/>
      <c r="C219" s="74"/>
      <c r="D219" s="51"/>
      <c r="E219" s="109"/>
      <c r="F219" s="107" t="s">
        <v>370</v>
      </c>
      <c r="G219" s="109"/>
      <c r="H219" s="107" t="s">
        <v>370</v>
      </c>
      <c r="J219" s="20"/>
    </row>
    <row r="220" spans="1:10" ht="12.75">
      <c r="A220" s="74"/>
      <c r="B220" s="74"/>
      <c r="C220" s="74"/>
      <c r="D220" s="51"/>
      <c r="E220" s="109"/>
      <c r="F220" s="108" t="s">
        <v>5</v>
      </c>
      <c r="G220" s="109"/>
      <c r="H220" s="108" t="s">
        <v>5</v>
      </c>
      <c r="J220" s="20"/>
    </row>
    <row r="221" spans="1:10" ht="12.75">
      <c r="A221" s="74"/>
      <c r="B221" s="74"/>
      <c r="C221" s="74"/>
      <c r="D221" s="51"/>
      <c r="E221" s="51"/>
      <c r="F221" s="74"/>
      <c r="G221" s="74"/>
      <c r="H221" s="74"/>
      <c r="J221" s="20"/>
    </row>
    <row r="222" spans="1:10" ht="12.75">
      <c r="A222" s="74"/>
      <c r="B222" s="74" t="s">
        <v>118</v>
      </c>
      <c r="C222" s="74"/>
      <c r="D222" s="51"/>
      <c r="E222" s="51"/>
      <c r="F222" s="51">
        <v>2300</v>
      </c>
      <c r="G222" s="51"/>
      <c r="H222" s="51">
        <v>11977</v>
      </c>
      <c r="J222" s="20"/>
    </row>
    <row r="223" spans="1:10" ht="12.75">
      <c r="A223" s="74"/>
      <c r="B223" s="74" t="s">
        <v>399</v>
      </c>
      <c r="C223" s="74"/>
      <c r="D223" s="51"/>
      <c r="E223" s="51"/>
      <c r="F223" s="51">
        <v>716</v>
      </c>
      <c r="G223" s="74"/>
      <c r="H223" s="51">
        <v>751</v>
      </c>
      <c r="J223" s="20"/>
    </row>
    <row r="224" spans="1:10" ht="12.75">
      <c r="A224" s="74"/>
      <c r="B224" s="74" t="s">
        <v>323</v>
      </c>
      <c r="C224" s="74"/>
      <c r="D224" s="51"/>
      <c r="E224" s="51"/>
      <c r="F224" s="51">
        <v>508</v>
      </c>
      <c r="G224" s="74"/>
      <c r="H224" s="51">
        <v>508</v>
      </c>
      <c r="J224" s="20"/>
    </row>
    <row r="225" spans="1:10" ht="12.75">
      <c r="A225" s="74"/>
      <c r="B225" s="74" t="s">
        <v>400</v>
      </c>
      <c r="C225" s="74"/>
      <c r="D225" s="51"/>
      <c r="E225" s="51"/>
      <c r="F225" s="51">
        <v>958</v>
      </c>
      <c r="G225" s="74"/>
      <c r="H225" s="51">
        <v>958</v>
      </c>
      <c r="J225" s="20"/>
    </row>
    <row r="226" spans="1:10" ht="12.75">
      <c r="A226" s="74"/>
      <c r="B226" s="106"/>
      <c r="C226" s="74"/>
      <c r="D226" s="51"/>
      <c r="E226" s="51"/>
      <c r="F226" s="73">
        <f>SUM(F222:F225)</f>
        <v>4482</v>
      </c>
      <c r="G226" s="74"/>
      <c r="H226" s="73">
        <f>SUM(H222:H225)</f>
        <v>14194</v>
      </c>
      <c r="J226" s="20"/>
    </row>
    <row r="227" spans="1:10" ht="12.75">
      <c r="A227" s="74"/>
      <c r="B227" s="74"/>
      <c r="C227" s="74"/>
      <c r="D227" s="74"/>
      <c r="E227" s="74"/>
      <c r="F227" s="74"/>
      <c r="G227" s="51"/>
      <c r="H227" s="51"/>
      <c r="J227" s="20"/>
    </row>
    <row r="228" spans="1:10" ht="12.75">
      <c r="A228" s="74"/>
      <c r="B228" s="74" t="s">
        <v>334</v>
      </c>
      <c r="C228" s="74"/>
      <c r="D228" s="74"/>
      <c r="E228" s="74"/>
      <c r="F228" s="74"/>
      <c r="G228" s="51"/>
      <c r="H228" s="74"/>
      <c r="J228" s="20"/>
    </row>
    <row r="229" spans="1:10" ht="12.75">
      <c r="A229" s="74"/>
      <c r="B229" s="74" t="s">
        <v>335</v>
      </c>
      <c r="C229" s="74"/>
      <c r="D229" s="74"/>
      <c r="E229" s="74"/>
      <c r="F229" s="74"/>
      <c r="G229" s="51"/>
      <c r="H229" s="74"/>
      <c r="J229" s="20"/>
    </row>
    <row r="230" spans="1:10" ht="12.75">
      <c r="A230" s="74"/>
      <c r="B230" s="74"/>
      <c r="C230" s="74"/>
      <c r="D230" s="74"/>
      <c r="E230" s="74"/>
      <c r="F230" s="74"/>
      <c r="G230" s="51"/>
      <c r="H230" s="74"/>
      <c r="J230" s="20"/>
    </row>
    <row r="231" spans="1:8" ht="12.75">
      <c r="A231" s="74"/>
      <c r="B231" s="74"/>
      <c r="C231" s="74"/>
      <c r="D231" s="74"/>
      <c r="E231" s="74"/>
      <c r="F231" s="74"/>
      <c r="G231" s="74"/>
      <c r="H231" s="74"/>
    </row>
    <row r="232" spans="1:8" ht="12.75">
      <c r="A232" s="105" t="s">
        <v>94</v>
      </c>
      <c r="B232" s="104" t="s">
        <v>90</v>
      </c>
      <c r="C232" s="74"/>
      <c r="D232" s="74"/>
      <c r="E232" s="74"/>
      <c r="F232" s="74"/>
      <c r="G232" s="74"/>
      <c r="H232" s="74"/>
    </row>
    <row r="233" spans="1:8" ht="12.75">
      <c r="A233" s="74"/>
      <c r="B233" s="74" t="s">
        <v>401</v>
      </c>
      <c r="C233" s="74"/>
      <c r="D233" s="74"/>
      <c r="E233" s="74"/>
      <c r="F233" s="74"/>
      <c r="G233" s="74"/>
      <c r="H233" s="74"/>
    </row>
    <row r="234" spans="1:8" ht="12.75">
      <c r="A234" s="74"/>
      <c r="B234" s="74" t="s">
        <v>257</v>
      </c>
      <c r="C234" s="74"/>
      <c r="D234" s="74"/>
      <c r="E234" s="74"/>
      <c r="F234" s="74"/>
      <c r="G234" s="74"/>
      <c r="H234" s="74"/>
    </row>
    <row r="235" spans="1:8" ht="12.75">
      <c r="A235" s="74"/>
      <c r="B235" s="106"/>
      <c r="C235" s="74"/>
      <c r="D235" s="74"/>
      <c r="E235" s="74"/>
      <c r="F235" s="74"/>
      <c r="G235" s="74"/>
      <c r="H235" s="74"/>
    </row>
    <row r="236" spans="1:8" ht="12.75">
      <c r="A236" s="74"/>
      <c r="B236" s="106"/>
      <c r="C236" s="74"/>
      <c r="D236" s="74"/>
      <c r="E236" s="74"/>
      <c r="F236" s="74"/>
      <c r="G236" s="74"/>
      <c r="H236" s="74"/>
    </row>
    <row r="237" spans="1:8" ht="12.75">
      <c r="A237" s="105" t="s">
        <v>95</v>
      </c>
      <c r="B237" s="104" t="s">
        <v>41</v>
      </c>
      <c r="C237" s="74"/>
      <c r="D237" s="74"/>
      <c r="E237" s="74"/>
      <c r="F237" s="74"/>
      <c r="G237" s="74"/>
      <c r="H237" s="74"/>
    </row>
    <row r="238" spans="1:8" ht="12.75">
      <c r="A238" s="74"/>
      <c r="B238" s="127" t="s">
        <v>402</v>
      </c>
      <c r="C238" s="127"/>
      <c r="D238" s="127"/>
      <c r="E238" s="128"/>
      <c r="F238" s="127"/>
      <c r="G238" s="127"/>
      <c r="H238" s="74"/>
    </row>
    <row r="239" spans="1:8" ht="12.75">
      <c r="A239" s="74"/>
      <c r="B239" s="127"/>
      <c r="C239" s="127"/>
      <c r="D239" s="127"/>
      <c r="E239" s="128"/>
      <c r="F239" s="108" t="s">
        <v>224</v>
      </c>
      <c r="G239" s="74"/>
      <c r="H239" s="108" t="s">
        <v>226</v>
      </c>
    </row>
    <row r="240" spans="1:8" ht="12.75">
      <c r="A240" s="74"/>
      <c r="B240" s="127"/>
      <c r="C240" s="127"/>
      <c r="D240" s="127"/>
      <c r="E240" s="128"/>
      <c r="F240" s="108" t="s">
        <v>252</v>
      </c>
      <c r="G240" s="74"/>
      <c r="H240" s="108" t="s">
        <v>252</v>
      </c>
    </row>
    <row r="241" spans="1:8" ht="12.75">
      <c r="A241" s="74"/>
      <c r="B241" s="127"/>
      <c r="C241" s="127"/>
      <c r="D241" s="127"/>
      <c r="E241" s="109"/>
      <c r="F241" s="108" t="s">
        <v>13</v>
      </c>
      <c r="G241" s="109"/>
      <c r="H241" s="108" t="s">
        <v>13</v>
      </c>
    </row>
    <row r="242" spans="1:8" ht="12.75">
      <c r="A242" s="74"/>
      <c r="B242" s="74"/>
      <c r="C242" s="74"/>
      <c r="D242" s="129"/>
      <c r="E242" s="130"/>
      <c r="F242" s="107" t="s">
        <v>293</v>
      </c>
      <c r="G242" s="109"/>
      <c r="H242" s="107" t="s">
        <v>293</v>
      </c>
    </row>
    <row r="243" spans="1:8" ht="12.75">
      <c r="A243" s="74"/>
      <c r="B243" s="74"/>
      <c r="C243" s="74"/>
      <c r="D243" s="104"/>
      <c r="E243" s="130"/>
      <c r="F243" s="108" t="s">
        <v>5</v>
      </c>
      <c r="G243" s="130"/>
      <c r="H243" s="108" t="s">
        <v>5</v>
      </c>
    </row>
    <row r="244" spans="1:8" ht="12.75">
      <c r="A244" s="74"/>
      <c r="B244" s="74"/>
      <c r="C244" s="74"/>
      <c r="D244" s="74"/>
      <c r="E244" s="70"/>
      <c r="F244" s="131"/>
      <c r="G244" s="70"/>
      <c r="H244" s="131"/>
    </row>
    <row r="245" spans="1:8" ht="13.5" thickBot="1">
      <c r="A245" s="74"/>
      <c r="B245" s="92" t="s">
        <v>42</v>
      </c>
      <c r="C245" s="92"/>
      <c r="D245" s="92"/>
      <c r="E245" s="132"/>
      <c r="F245" s="133">
        <v>86</v>
      </c>
      <c r="G245" s="132"/>
      <c r="H245" s="133">
        <v>1726</v>
      </c>
    </row>
    <row r="246" spans="1:8" ht="13.5" thickBot="1">
      <c r="A246" s="74"/>
      <c r="B246" s="134" t="s">
        <v>43</v>
      </c>
      <c r="C246" s="127"/>
      <c r="D246" s="127"/>
      <c r="E246" s="135"/>
      <c r="F246" s="136">
        <v>11638</v>
      </c>
      <c r="G246" s="135"/>
      <c r="H246" s="136">
        <v>14336</v>
      </c>
    </row>
    <row r="247" spans="1:8" ht="13.5" thickBot="1">
      <c r="A247" s="74"/>
      <c r="B247" s="134" t="s">
        <v>338</v>
      </c>
      <c r="C247" s="127"/>
      <c r="D247" s="127"/>
      <c r="E247" s="137"/>
      <c r="F247" s="138">
        <v>-429</v>
      </c>
      <c r="G247" s="40"/>
      <c r="H247" s="138">
        <v>10</v>
      </c>
    </row>
    <row r="248" spans="1:8" ht="12.75">
      <c r="A248" s="74"/>
      <c r="B248" s="127"/>
      <c r="C248" s="127"/>
      <c r="D248" s="127"/>
      <c r="E248" s="139"/>
      <c r="F248" s="53"/>
      <c r="G248" s="53"/>
      <c r="H248" s="127"/>
    </row>
    <row r="249" spans="1:8" ht="12.75">
      <c r="A249" s="74"/>
      <c r="B249" s="127"/>
      <c r="C249" s="127"/>
      <c r="D249" s="127"/>
      <c r="E249" s="140"/>
      <c r="F249" s="127"/>
      <c r="G249" s="53"/>
      <c r="H249" s="74"/>
    </row>
    <row r="250" spans="1:8" ht="12.75">
      <c r="A250" s="74"/>
      <c r="B250" s="74" t="s">
        <v>403</v>
      </c>
      <c r="C250" s="74"/>
      <c r="D250" s="74"/>
      <c r="E250" s="131"/>
      <c r="F250" s="141"/>
      <c r="G250" s="74"/>
      <c r="H250" s="74"/>
    </row>
    <row r="251" spans="1:8" ht="12.75">
      <c r="A251" s="74"/>
      <c r="B251" s="127"/>
      <c r="C251" s="142" t="s">
        <v>44</v>
      </c>
      <c r="D251" s="142"/>
      <c r="E251" s="142" t="s">
        <v>45</v>
      </c>
      <c r="F251" s="140"/>
      <c r="G251" s="142" t="s">
        <v>46</v>
      </c>
      <c r="H251" s="74"/>
    </row>
    <row r="252" spans="1:8" ht="12.75">
      <c r="A252" s="74"/>
      <c r="B252" s="127"/>
      <c r="C252" s="142" t="s">
        <v>47</v>
      </c>
      <c r="D252" s="142"/>
      <c r="E252" s="142" t="s">
        <v>48</v>
      </c>
      <c r="F252" s="140"/>
      <c r="G252" s="142" t="s">
        <v>48</v>
      </c>
      <c r="H252" s="74"/>
    </row>
    <row r="253" spans="1:8" ht="12.75">
      <c r="A253" s="74"/>
      <c r="B253" s="74"/>
      <c r="C253" s="108" t="s">
        <v>5</v>
      </c>
      <c r="D253" s="74"/>
      <c r="E253" s="108" t="s">
        <v>5</v>
      </c>
      <c r="F253" s="127"/>
      <c r="G253" s="108" t="s">
        <v>5</v>
      </c>
      <c r="H253" s="74"/>
    </row>
    <row r="254" spans="1:8" ht="12.75">
      <c r="A254" s="74"/>
      <c r="B254" s="74" t="s">
        <v>49</v>
      </c>
      <c r="C254" s="74"/>
      <c r="D254" s="74"/>
      <c r="E254" s="131"/>
      <c r="F254" s="127"/>
      <c r="G254" s="143"/>
      <c r="H254" s="74"/>
    </row>
    <row r="255" spans="1:8" ht="13.5" thickBot="1">
      <c r="A255" s="74"/>
      <c r="B255" s="92" t="s">
        <v>50</v>
      </c>
      <c r="C255" s="152">
        <v>97641</v>
      </c>
      <c r="D255" s="92"/>
      <c r="E255" s="153">
        <v>35603</v>
      </c>
      <c r="F255" s="92"/>
      <c r="G255" s="152">
        <v>31605</v>
      </c>
      <c r="H255" s="74"/>
    </row>
    <row r="256" spans="1:8" ht="12.75">
      <c r="A256" s="74"/>
      <c r="B256" s="92"/>
      <c r="C256" s="156"/>
      <c r="D256" s="92"/>
      <c r="E256" s="68"/>
      <c r="F256" s="92"/>
      <c r="G256" s="156"/>
      <c r="H256" s="74"/>
    </row>
    <row r="257" spans="1:8" ht="12.75">
      <c r="A257" s="74"/>
      <c r="B257" s="127"/>
      <c r="C257" s="144"/>
      <c r="D257" s="74"/>
      <c r="E257" s="145"/>
      <c r="F257" s="127"/>
      <c r="G257" s="144"/>
      <c r="H257" s="74"/>
    </row>
    <row r="258" spans="1:8" ht="12.75">
      <c r="A258" s="105" t="s">
        <v>96</v>
      </c>
      <c r="B258" s="104" t="s">
        <v>51</v>
      </c>
      <c r="C258" s="74"/>
      <c r="D258" s="74"/>
      <c r="E258" s="74"/>
      <c r="F258" s="74"/>
      <c r="G258" s="74"/>
      <c r="H258" s="74"/>
    </row>
    <row r="259" spans="1:10" ht="12.75">
      <c r="A259" s="74"/>
      <c r="B259" s="106"/>
      <c r="C259" s="74"/>
      <c r="D259" s="74"/>
      <c r="E259" s="74"/>
      <c r="F259" s="74"/>
      <c r="G259" s="74"/>
      <c r="H259" s="74"/>
      <c r="J259" s="20"/>
    </row>
    <row r="260" spans="1:8" ht="12.75">
      <c r="A260" s="74"/>
      <c r="B260" s="74" t="s">
        <v>276</v>
      </c>
      <c r="C260" s="74"/>
      <c r="D260" s="74"/>
      <c r="E260" s="74"/>
      <c r="F260" s="74"/>
      <c r="G260" s="74"/>
      <c r="H260" s="74"/>
    </row>
    <row r="261" spans="1:8" ht="12.75">
      <c r="A261" s="74"/>
      <c r="B261" s="74" t="s">
        <v>280</v>
      </c>
      <c r="C261" s="74"/>
      <c r="D261" s="74"/>
      <c r="E261" s="74"/>
      <c r="F261" s="74"/>
      <c r="G261" s="74"/>
      <c r="H261" s="74"/>
    </row>
    <row r="262" spans="1:8" ht="12.75">
      <c r="A262" s="74"/>
      <c r="B262" s="74" t="s">
        <v>281</v>
      </c>
      <c r="C262" s="74"/>
      <c r="D262" s="74"/>
      <c r="E262" s="74"/>
      <c r="F262" s="74"/>
      <c r="G262" s="74"/>
      <c r="H262" s="74"/>
    </row>
    <row r="263" spans="1:8" ht="12.75">
      <c r="A263" s="74"/>
      <c r="B263" s="74" t="s">
        <v>288</v>
      </c>
      <c r="C263" s="74"/>
      <c r="D263" s="74"/>
      <c r="E263" s="74"/>
      <c r="F263" s="74"/>
      <c r="G263" s="74"/>
      <c r="H263" s="74"/>
    </row>
    <row r="264" spans="1:8" ht="12.75">
      <c r="A264" s="74"/>
      <c r="B264" s="74"/>
      <c r="C264" s="74"/>
      <c r="D264" s="74"/>
      <c r="E264" s="74"/>
      <c r="F264" s="74"/>
      <c r="G264" s="74"/>
      <c r="H264" s="74"/>
    </row>
    <row r="265" spans="1:8" ht="12.75">
      <c r="A265" s="74"/>
      <c r="B265" s="74" t="s">
        <v>277</v>
      </c>
      <c r="C265" s="74"/>
      <c r="D265" s="74"/>
      <c r="E265" s="74"/>
      <c r="F265" s="74"/>
      <c r="G265" s="74"/>
      <c r="H265" s="74"/>
    </row>
    <row r="266" spans="1:8" ht="12.75">
      <c r="A266" s="74"/>
      <c r="B266" s="74" t="s">
        <v>289</v>
      </c>
      <c r="C266" s="74"/>
      <c r="D266" s="74"/>
      <c r="E266" s="74"/>
      <c r="F266" s="74"/>
      <c r="G266" s="74"/>
      <c r="H266" s="74"/>
    </row>
    <row r="267" spans="1:8" ht="12.75">
      <c r="A267" s="74"/>
      <c r="B267" s="74" t="s">
        <v>278</v>
      </c>
      <c r="C267" s="74"/>
      <c r="D267" s="74"/>
      <c r="E267" s="74"/>
      <c r="F267" s="74"/>
      <c r="G267" s="74"/>
      <c r="H267" s="74"/>
    </row>
    <row r="268" spans="1:8" ht="12.75">
      <c r="A268" s="74"/>
      <c r="B268" s="74" t="s">
        <v>279</v>
      </c>
      <c r="C268" s="74"/>
      <c r="D268" s="74"/>
      <c r="E268" s="74"/>
      <c r="F268" s="74"/>
      <c r="G268" s="74"/>
      <c r="H268" s="74"/>
    </row>
    <row r="269" spans="1:8" ht="12.75">
      <c r="A269" s="74"/>
      <c r="B269" s="74"/>
      <c r="C269" s="74"/>
      <c r="D269" s="74"/>
      <c r="E269" s="74"/>
      <c r="F269" s="74"/>
      <c r="G269" s="74"/>
      <c r="H269" s="74"/>
    </row>
    <row r="270" spans="1:8" ht="12.75">
      <c r="A270" s="74"/>
      <c r="B270" s="74" t="s">
        <v>267</v>
      </c>
      <c r="C270" s="74"/>
      <c r="D270" s="74"/>
      <c r="E270" s="74"/>
      <c r="F270" s="74"/>
      <c r="G270" s="74"/>
      <c r="H270" s="74"/>
    </row>
    <row r="271" spans="1:8" ht="12.75">
      <c r="A271" s="74"/>
      <c r="B271" s="74" t="s">
        <v>0</v>
      </c>
      <c r="C271" s="74"/>
      <c r="D271" s="74"/>
      <c r="E271" s="74"/>
      <c r="F271" s="74"/>
      <c r="G271" s="74"/>
      <c r="H271" s="74"/>
    </row>
    <row r="272" spans="1:8" ht="12.75">
      <c r="A272" s="74"/>
      <c r="B272" s="74" t="s">
        <v>1</v>
      </c>
      <c r="C272" s="74"/>
      <c r="D272" s="74"/>
      <c r="E272" s="74"/>
      <c r="F272" s="74"/>
      <c r="G272" s="74"/>
      <c r="H272" s="74"/>
    </row>
    <row r="273" spans="1:8" ht="12.75">
      <c r="A273" s="74"/>
      <c r="B273" s="74" t="s">
        <v>302</v>
      </c>
      <c r="C273" s="74"/>
      <c r="D273" s="74"/>
      <c r="E273" s="74"/>
      <c r="F273" s="74"/>
      <c r="G273" s="74"/>
      <c r="H273" s="74"/>
    </row>
    <row r="274" spans="1:8" ht="12.75">
      <c r="A274" s="74"/>
      <c r="B274" s="74" t="s">
        <v>348</v>
      </c>
      <c r="C274" s="74"/>
      <c r="D274" s="74"/>
      <c r="E274" s="74"/>
      <c r="F274" s="74"/>
      <c r="G274" s="74"/>
      <c r="H274" s="74"/>
    </row>
    <row r="275" spans="1:8" ht="12.75">
      <c r="A275" s="74"/>
      <c r="B275" s="74"/>
      <c r="C275" s="74"/>
      <c r="D275" s="74"/>
      <c r="E275" s="74"/>
      <c r="F275" s="74"/>
      <c r="G275" s="74"/>
      <c r="H275" s="74"/>
    </row>
    <row r="276" spans="1:8" ht="12.75">
      <c r="A276" s="74"/>
      <c r="B276" s="74" t="s">
        <v>303</v>
      </c>
      <c r="C276" s="74"/>
      <c r="D276" s="74"/>
      <c r="E276" s="74"/>
      <c r="F276" s="74"/>
      <c r="G276" s="74"/>
      <c r="H276" s="74"/>
    </row>
    <row r="277" spans="1:8" ht="12.75">
      <c r="A277" s="74"/>
      <c r="B277" s="74" t="s">
        <v>350</v>
      </c>
      <c r="C277" s="74"/>
      <c r="D277" s="74"/>
      <c r="E277" s="74"/>
      <c r="F277" s="74"/>
      <c r="G277" s="74"/>
      <c r="H277" s="74"/>
    </row>
    <row r="278" spans="1:8" ht="12.75">
      <c r="A278" s="74"/>
      <c r="B278" s="74" t="s">
        <v>349</v>
      </c>
      <c r="C278" s="74"/>
      <c r="D278" s="74"/>
      <c r="E278" s="74"/>
      <c r="F278" s="74"/>
      <c r="G278" s="74"/>
      <c r="H278" s="74"/>
    </row>
    <row r="279" spans="1:8" ht="12.75">
      <c r="A279" s="74"/>
      <c r="B279" s="74" t="s">
        <v>405</v>
      </c>
      <c r="C279" s="74"/>
      <c r="D279" s="74"/>
      <c r="E279" s="74"/>
      <c r="F279" s="74"/>
      <c r="G279" s="74"/>
      <c r="H279" s="74"/>
    </row>
    <row r="280" spans="1:8" ht="12.75">
      <c r="A280" s="74"/>
      <c r="B280" s="74" t="s">
        <v>404</v>
      </c>
      <c r="C280" s="74"/>
      <c r="D280" s="74"/>
      <c r="E280" s="74"/>
      <c r="F280" s="74"/>
      <c r="G280" s="74"/>
      <c r="H280" s="74"/>
    </row>
    <row r="281" spans="1:8" ht="12.75">
      <c r="A281" s="74"/>
      <c r="B281" s="74" t="s">
        <v>351</v>
      </c>
      <c r="C281" s="74"/>
      <c r="D281" s="74"/>
      <c r="E281" s="74"/>
      <c r="F281" s="74"/>
      <c r="G281" s="74"/>
      <c r="H281" s="74"/>
    </row>
    <row r="282" spans="1:8" ht="12.75">
      <c r="A282" s="74"/>
      <c r="B282" s="74"/>
      <c r="C282" s="74"/>
      <c r="D282" s="74"/>
      <c r="E282" s="74"/>
      <c r="F282" s="74"/>
      <c r="G282" s="74"/>
      <c r="H282" s="74"/>
    </row>
    <row r="283" spans="1:8" ht="12.75">
      <c r="A283" s="74"/>
      <c r="B283" s="74"/>
      <c r="C283" s="74"/>
      <c r="D283" s="74"/>
      <c r="E283" s="74"/>
      <c r="F283" s="74"/>
      <c r="G283" s="74"/>
      <c r="H283" s="74"/>
    </row>
    <row r="284" spans="1:8" ht="12.75">
      <c r="A284" s="74"/>
      <c r="B284" s="74"/>
      <c r="C284" s="74"/>
      <c r="D284" s="74"/>
      <c r="E284" s="74"/>
      <c r="F284" s="74"/>
      <c r="G284" s="74"/>
      <c r="H284" s="74"/>
    </row>
    <row r="285" spans="1:8" ht="12.75">
      <c r="A285" s="74"/>
      <c r="B285" s="74"/>
      <c r="C285" s="74"/>
      <c r="D285" s="74"/>
      <c r="E285" s="74"/>
      <c r="F285" s="74"/>
      <c r="G285" s="74"/>
      <c r="H285" s="74"/>
    </row>
    <row r="286" spans="1:8" ht="12.75">
      <c r="A286" s="105" t="s">
        <v>97</v>
      </c>
      <c r="B286" s="104" t="s">
        <v>52</v>
      </c>
      <c r="C286" s="74"/>
      <c r="D286" s="74"/>
      <c r="E286" s="74"/>
      <c r="F286" s="74"/>
      <c r="G286" s="74"/>
      <c r="H286" s="74"/>
    </row>
    <row r="287" spans="1:8" ht="12.75">
      <c r="A287" s="74"/>
      <c r="B287" s="127" t="s">
        <v>406</v>
      </c>
      <c r="C287" s="74"/>
      <c r="D287" s="74"/>
      <c r="E287" s="74"/>
      <c r="F287" s="74"/>
      <c r="G287" s="74"/>
      <c r="H287" s="74"/>
    </row>
    <row r="288" spans="1:8" ht="12.75">
      <c r="A288" s="105"/>
      <c r="B288" s="74"/>
      <c r="C288" s="74"/>
      <c r="D288" s="74"/>
      <c r="E288" s="131"/>
      <c r="F288" s="127"/>
      <c r="G288" s="74"/>
      <c r="H288" s="74"/>
    </row>
    <row r="289" spans="1:8" ht="12.75">
      <c r="A289" s="74"/>
      <c r="B289" s="74"/>
      <c r="C289" s="74"/>
      <c r="D289" s="74"/>
      <c r="E289" s="108"/>
      <c r="F289" s="129"/>
      <c r="G289" s="146" t="s">
        <v>5</v>
      </c>
      <c r="H289" s="74"/>
    </row>
    <row r="290" spans="1:8" ht="12.75">
      <c r="A290" s="74"/>
      <c r="B290" s="74" t="s">
        <v>102</v>
      </c>
      <c r="C290" s="74"/>
      <c r="D290" s="74"/>
      <c r="E290" s="131"/>
      <c r="F290" s="127"/>
      <c r="G290" s="74"/>
      <c r="H290" s="74"/>
    </row>
    <row r="291" spans="1:8" ht="12.75">
      <c r="A291" s="74"/>
      <c r="B291" s="74" t="s">
        <v>101</v>
      </c>
      <c r="C291" s="74"/>
      <c r="D291" s="74"/>
      <c r="E291" s="54"/>
      <c r="F291" s="127"/>
      <c r="G291" s="50">
        <v>83640</v>
      </c>
      <c r="H291" s="74"/>
    </row>
    <row r="292" spans="1:8" ht="12.75">
      <c r="A292" s="74"/>
      <c r="B292" s="74" t="s">
        <v>103</v>
      </c>
      <c r="C292" s="74"/>
      <c r="D292" s="74"/>
      <c r="E292" s="54"/>
      <c r="F292" s="127"/>
      <c r="G292" s="50">
        <v>199</v>
      </c>
      <c r="H292" s="74"/>
    </row>
    <row r="293" spans="1:8" ht="12.75">
      <c r="A293" s="127"/>
      <c r="B293" s="74" t="s">
        <v>104</v>
      </c>
      <c r="C293" s="127"/>
      <c r="D293" s="127"/>
      <c r="E293" s="139"/>
      <c r="F293" s="127"/>
      <c r="G293" s="144"/>
      <c r="H293" s="74"/>
    </row>
    <row r="294" spans="1:8" ht="12.75">
      <c r="A294" s="127"/>
      <c r="B294" s="74" t="s">
        <v>101</v>
      </c>
      <c r="C294" s="127"/>
      <c r="D294" s="127"/>
      <c r="E294" s="139"/>
      <c r="F294" s="127"/>
      <c r="G294" s="144">
        <v>41473</v>
      </c>
      <c r="H294" s="74"/>
    </row>
    <row r="295" spans="1:8" ht="12.75">
      <c r="A295" s="127"/>
      <c r="B295" s="74" t="s">
        <v>103</v>
      </c>
      <c r="C295" s="127"/>
      <c r="D295" s="127"/>
      <c r="E295" s="139"/>
      <c r="F295" s="127"/>
      <c r="G295" s="144">
        <v>60000</v>
      </c>
      <c r="H295" s="74"/>
    </row>
    <row r="296" spans="1:8" ht="12.75">
      <c r="A296" s="127"/>
      <c r="B296" s="74"/>
      <c r="C296" s="127"/>
      <c r="D296" s="127"/>
      <c r="E296" s="139"/>
      <c r="F296" s="127"/>
      <c r="G296" s="147"/>
      <c r="H296" s="74"/>
    </row>
    <row r="297" spans="1:8" ht="13.5" thickBot="1">
      <c r="A297" s="127"/>
      <c r="B297" s="127" t="s">
        <v>53</v>
      </c>
      <c r="C297" s="127"/>
      <c r="D297" s="127"/>
      <c r="E297" s="139"/>
      <c r="F297" s="127"/>
      <c r="G297" s="148">
        <f>SUM(G291:G296)</f>
        <v>185312</v>
      </c>
      <c r="H297" s="74"/>
    </row>
    <row r="298" spans="1:8" ht="13.5" thickTop="1">
      <c r="A298" s="127"/>
      <c r="B298" s="127"/>
      <c r="C298" s="127"/>
      <c r="D298" s="127"/>
      <c r="E298" s="139"/>
      <c r="F298" s="127"/>
      <c r="G298" s="144"/>
      <c r="H298" s="74"/>
    </row>
    <row r="299" spans="1:8" ht="12.75">
      <c r="A299" s="105"/>
      <c r="B299" s="74" t="s">
        <v>61</v>
      </c>
      <c r="C299" s="74"/>
      <c r="D299" s="74"/>
      <c r="E299" s="74"/>
      <c r="F299" s="74"/>
      <c r="G299" s="74"/>
      <c r="H299" s="74"/>
    </row>
    <row r="300" spans="1:8" ht="12.75">
      <c r="A300" s="105"/>
      <c r="B300" s="74"/>
      <c r="C300" s="74"/>
      <c r="D300" s="74"/>
      <c r="E300" s="74"/>
      <c r="F300" s="74"/>
      <c r="G300" s="74"/>
      <c r="H300" s="74"/>
    </row>
    <row r="301" spans="1:8" ht="12.75">
      <c r="A301" s="105"/>
      <c r="B301" s="74"/>
      <c r="C301" s="74"/>
      <c r="D301" s="74"/>
      <c r="E301" s="74"/>
      <c r="F301" s="74"/>
      <c r="G301" s="74"/>
      <c r="H301" s="74"/>
    </row>
    <row r="302" spans="1:8" ht="12.75">
      <c r="A302" s="105" t="s">
        <v>98</v>
      </c>
      <c r="B302" s="105" t="s">
        <v>54</v>
      </c>
      <c r="C302" s="74"/>
      <c r="D302" s="74"/>
      <c r="E302" s="74"/>
      <c r="F302" s="74"/>
      <c r="G302" s="74"/>
      <c r="H302" s="74"/>
    </row>
    <row r="303" spans="1:8" ht="12.75">
      <c r="A303" s="105"/>
      <c r="B303" s="74" t="s">
        <v>357</v>
      </c>
      <c r="C303" s="74"/>
      <c r="D303" s="74"/>
      <c r="E303" s="74"/>
      <c r="F303" s="74"/>
      <c r="G303" s="74"/>
      <c r="H303" s="74"/>
    </row>
    <row r="304" spans="1:8" ht="12.75">
      <c r="A304" s="74"/>
      <c r="B304" s="74"/>
      <c r="C304" s="74"/>
      <c r="D304" s="74"/>
      <c r="E304" s="74"/>
      <c r="F304" s="74"/>
      <c r="G304" s="74"/>
      <c r="H304" s="74"/>
    </row>
    <row r="305" spans="1:8" ht="12.75">
      <c r="A305" s="105"/>
      <c r="B305" s="74"/>
      <c r="C305" s="74"/>
      <c r="D305" s="74"/>
      <c r="E305" s="74"/>
      <c r="F305" s="74"/>
      <c r="G305" s="74"/>
      <c r="H305" s="74"/>
    </row>
    <row r="306" spans="1:8" ht="12.75">
      <c r="A306" s="105" t="s">
        <v>99</v>
      </c>
      <c r="B306" s="129" t="s">
        <v>55</v>
      </c>
      <c r="C306" s="74"/>
      <c r="D306" s="74"/>
      <c r="E306" s="74"/>
      <c r="F306" s="74"/>
      <c r="G306" s="74"/>
      <c r="H306" s="74"/>
    </row>
    <row r="307" spans="1:8" ht="12.75">
      <c r="A307" s="74"/>
      <c r="B307" s="74" t="s">
        <v>358</v>
      </c>
      <c r="C307" s="74"/>
      <c r="D307" s="74"/>
      <c r="E307" s="74"/>
      <c r="F307" s="74"/>
      <c r="G307" s="74"/>
      <c r="H307" s="74"/>
    </row>
    <row r="308" spans="1:8" ht="12.75">
      <c r="A308" s="74"/>
      <c r="B308" s="74"/>
      <c r="C308" s="74"/>
      <c r="D308" s="74"/>
      <c r="E308" s="74"/>
      <c r="F308" s="74"/>
      <c r="G308" s="74"/>
      <c r="H308" s="74"/>
    </row>
    <row r="309" spans="1:8" ht="12.75">
      <c r="A309" s="149"/>
      <c r="B309" s="74"/>
      <c r="C309" s="74"/>
      <c r="D309" s="74"/>
      <c r="E309" s="74"/>
      <c r="F309" s="74"/>
      <c r="G309" s="74"/>
      <c r="H309" s="74"/>
    </row>
    <row r="310" spans="1:8" ht="12.75">
      <c r="A310" s="149" t="s">
        <v>100</v>
      </c>
      <c r="B310" s="104" t="s">
        <v>69</v>
      </c>
      <c r="C310" s="74"/>
      <c r="D310" s="74"/>
      <c r="E310" s="74"/>
      <c r="F310" s="74"/>
      <c r="G310" s="74"/>
      <c r="H310" s="74"/>
    </row>
    <row r="311" spans="1:8" ht="12.75">
      <c r="A311" s="149"/>
      <c r="B311" s="74" t="s">
        <v>339</v>
      </c>
      <c r="C311" s="74"/>
      <c r="D311" s="74"/>
      <c r="E311" s="74"/>
      <c r="F311" s="74"/>
      <c r="G311" s="74"/>
      <c r="H311" s="74"/>
    </row>
    <row r="312" spans="1:8" ht="12.75">
      <c r="A312" s="149"/>
      <c r="B312" s="74" t="s">
        <v>307</v>
      </c>
      <c r="C312" s="74"/>
      <c r="D312" s="74"/>
      <c r="E312" s="74"/>
      <c r="F312" s="74"/>
      <c r="G312" s="74"/>
      <c r="H312" s="74"/>
    </row>
    <row r="313" spans="1:8" ht="12.75">
      <c r="A313" s="74"/>
      <c r="B313" s="74"/>
      <c r="C313" s="74"/>
      <c r="D313" s="74"/>
      <c r="E313" s="74"/>
      <c r="F313" s="74"/>
      <c r="G313" s="74"/>
      <c r="H313" s="74"/>
    </row>
    <row r="314" spans="1:8" ht="12.75">
      <c r="A314" s="74"/>
      <c r="B314" s="74" t="s">
        <v>359</v>
      </c>
      <c r="C314" s="74"/>
      <c r="D314" s="74"/>
      <c r="E314" s="74"/>
      <c r="F314" s="74"/>
      <c r="G314" s="74"/>
      <c r="H314" s="74"/>
    </row>
    <row r="315" spans="1:8" ht="12.75">
      <c r="A315" s="74"/>
      <c r="B315" s="74" t="s">
        <v>308</v>
      </c>
      <c r="C315" s="74"/>
      <c r="D315" s="74"/>
      <c r="E315" s="74"/>
      <c r="F315" s="74"/>
      <c r="G315" s="74"/>
      <c r="H315" s="74"/>
    </row>
    <row r="316" spans="1:8" ht="12.75">
      <c r="A316" s="74"/>
      <c r="B316" s="74"/>
      <c r="C316" s="74"/>
      <c r="D316" s="74"/>
      <c r="E316" s="74"/>
      <c r="F316" s="74"/>
      <c r="G316" s="74"/>
      <c r="H316" s="74"/>
    </row>
    <row r="317" spans="1:8" ht="12.75">
      <c r="A317" s="74"/>
      <c r="B317" s="106"/>
      <c r="C317" s="74"/>
      <c r="D317" s="74"/>
      <c r="E317" s="74"/>
      <c r="F317" s="74"/>
      <c r="G317" s="74"/>
      <c r="H317" s="74"/>
    </row>
    <row r="318" spans="1:8" ht="12.75">
      <c r="A318" s="105" t="s">
        <v>105</v>
      </c>
      <c r="B318" s="104" t="s">
        <v>56</v>
      </c>
      <c r="C318" s="74"/>
      <c r="D318" s="74"/>
      <c r="E318" s="74"/>
      <c r="F318" s="74"/>
      <c r="G318" s="74"/>
      <c r="H318" s="74"/>
    </row>
    <row r="319" spans="1:8" ht="12.75">
      <c r="A319" s="105"/>
      <c r="B319" s="104"/>
      <c r="C319" s="74"/>
      <c r="D319" s="74"/>
      <c r="E319" s="74"/>
      <c r="F319" s="74"/>
      <c r="G319" s="74"/>
      <c r="H319" s="74"/>
    </row>
    <row r="320" spans="1:8" ht="12.75">
      <c r="A320" s="74"/>
      <c r="B320" s="106"/>
      <c r="C320" s="74"/>
      <c r="D320" s="167" t="s">
        <v>211</v>
      </c>
      <c r="E320" s="167"/>
      <c r="F320" s="109"/>
      <c r="G320" s="167" t="s">
        <v>213</v>
      </c>
      <c r="H320" s="167"/>
    </row>
    <row r="321" spans="1:8" ht="12.75">
      <c r="A321" s="74"/>
      <c r="B321" s="74"/>
      <c r="C321" s="74"/>
      <c r="D321" s="107" t="s">
        <v>293</v>
      </c>
      <c r="E321" s="107" t="s">
        <v>294</v>
      </c>
      <c r="F321" s="109"/>
      <c r="G321" s="107" t="s">
        <v>293</v>
      </c>
      <c r="H321" s="107" t="s">
        <v>294</v>
      </c>
    </row>
    <row r="322" spans="1:8" ht="12.75">
      <c r="A322" s="74"/>
      <c r="B322" s="74"/>
      <c r="C322" s="74"/>
      <c r="D322" s="108" t="s">
        <v>5</v>
      </c>
      <c r="E322" s="108" t="s">
        <v>5</v>
      </c>
      <c r="F322" s="130"/>
      <c r="G322" s="108" t="s">
        <v>5</v>
      </c>
      <c r="H322" s="108" t="s">
        <v>5</v>
      </c>
    </row>
    <row r="323" spans="1:8" ht="12.75">
      <c r="A323" s="74"/>
      <c r="B323" s="74"/>
      <c r="C323" s="74"/>
      <c r="D323" s="108"/>
      <c r="E323" s="108" t="s">
        <v>212</v>
      </c>
      <c r="F323" s="130"/>
      <c r="G323" s="108"/>
      <c r="H323" s="108" t="s">
        <v>212</v>
      </c>
    </row>
    <row r="324" spans="1:8" ht="12.75">
      <c r="A324" s="74"/>
      <c r="B324" s="74"/>
      <c r="C324" s="74"/>
      <c r="D324" s="146"/>
      <c r="E324" s="146"/>
      <c r="F324" s="130"/>
      <c r="G324" s="146"/>
      <c r="H324" s="146"/>
    </row>
    <row r="325" spans="1:8" ht="12.75">
      <c r="A325" s="74"/>
      <c r="B325" s="74" t="s">
        <v>188</v>
      </c>
      <c r="C325" s="74"/>
      <c r="D325" s="93">
        <f>income!B41-income!B51</f>
        <v>7976</v>
      </c>
      <c r="E325" s="93">
        <f>income!D41-income!D51</f>
        <v>16139</v>
      </c>
      <c r="F325" s="74"/>
      <c r="G325" s="93">
        <f>+income!F41-income!F51</f>
        <v>42301</v>
      </c>
      <c r="H325" s="93">
        <f>income!H41-income!H51</f>
        <v>54387</v>
      </c>
    </row>
    <row r="326" spans="1:8" ht="12.75">
      <c r="A326" s="74"/>
      <c r="B326" s="106" t="s">
        <v>407</v>
      </c>
      <c r="C326" s="74"/>
      <c r="D326" s="93">
        <f>income!B44</f>
        <v>2271</v>
      </c>
      <c r="E326" s="93">
        <f>income!D44</f>
        <v>-1790</v>
      </c>
      <c r="F326" s="74"/>
      <c r="G326" s="93">
        <f>income!F44</f>
        <v>4403</v>
      </c>
      <c r="H326" s="93">
        <f>income!H44</f>
        <v>7534</v>
      </c>
    </row>
    <row r="327" spans="1:8" ht="12.75">
      <c r="A327" s="74"/>
      <c r="B327" s="74"/>
      <c r="C327" s="74"/>
      <c r="D327" s="74"/>
      <c r="E327" s="74"/>
      <c r="F327" s="74"/>
      <c r="G327" s="74"/>
      <c r="H327" s="74"/>
    </row>
    <row r="328" spans="1:8" ht="12.75">
      <c r="A328" s="74"/>
      <c r="B328" s="74" t="s">
        <v>372</v>
      </c>
      <c r="C328" s="74"/>
      <c r="D328" s="74"/>
      <c r="E328" s="74"/>
      <c r="F328" s="74"/>
      <c r="G328" s="74"/>
      <c r="H328" s="74"/>
    </row>
    <row r="329" spans="1:8" ht="12.75">
      <c r="A329" s="74"/>
      <c r="B329" s="106" t="s">
        <v>408</v>
      </c>
      <c r="C329" s="74"/>
      <c r="D329" s="49">
        <f>SUM(D325:D326)</f>
        <v>10247</v>
      </c>
      <c r="E329" s="49">
        <f>SUM(E325:E326)</f>
        <v>14349</v>
      </c>
      <c r="F329" s="93"/>
      <c r="G329" s="49">
        <f>SUM(G325:G326)</f>
        <v>46704</v>
      </c>
      <c r="H329" s="49">
        <f>SUM(H325:H326)</f>
        <v>61921</v>
      </c>
    </row>
    <row r="330" spans="1:8" ht="12.75">
      <c r="A330" s="74"/>
      <c r="B330" s="74"/>
      <c r="C330" s="74"/>
      <c r="D330" s="93"/>
      <c r="E330" s="93"/>
      <c r="F330" s="93"/>
      <c r="G330" s="93"/>
      <c r="H330" s="93"/>
    </row>
    <row r="331" spans="1:8" ht="12.75">
      <c r="A331" s="74"/>
      <c r="B331" s="74" t="s">
        <v>113</v>
      </c>
      <c r="C331" s="74"/>
      <c r="D331" s="93"/>
      <c r="E331" s="93"/>
      <c r="F331" s="93"/>
      <c r="G331" s="93"/>
      <c r="H331" s="93"/>
    </row>
    <row r="332" spans="1:8" ht="12.75">
      <c r="A332" s="74"/>
      <c r="B332" s="106" t="s">
        <v>274</v>
      </c>
      <c r="C332" s="74"/>
      <c r="D332" s="93"/>
      <c r="E332" s="93"/>
      <c r="F332" s="93"/>
      <c r="G332" s="93"/>
      <c r="H332" s="93"/>
    </row>
    <row r="333" spans="1:8" ht="12.75">
      <c r="A333" s="74"/>
      <c r="B333" s="74" t="s">
        <v>371</v>
      </c>
      <c r="C333" s="74"/>
      <c r="D333" s="93">
        <v>297468</v>
      </c>
      <c r="E333" s="93">
        <v>312236</v>
      </c>
      <c r="F333" s="93"/>
      <c r="G333" s="93">
        <v>304464</v>
      </c>
      <c r="H333" s="93">
        <v>316957</v>
      </c>
    </row>
    <row r="334" spans="1:8" ht="12.75">
      <c r="A334" s="74"/>
      <c r="B334" s="106"/>
      <c r="C334" s="74"/>
      <c r="D334" s="93"/>
      <c r="E334" s="93"/>
      <c r="F334" s="93"/>
      <c r="G334" s="93"/>
      <c r="H334" s="93"/>
    </row>
    <row r="335" spans="1:8" ht="12.75">
      <c r="A335" s="74"/>
      <c r="B335" s="74" t="s">
        <v>189</v>
      </c>
      <c r="C335" s="74"/>
      <c r="D335" s="93"/>
      <c r="E335" s="93"/>
      <c r="F335" s="93"/>
      <c r="G335" s="93"/>
      <c r="H335" s="93"/>
    </row>
    <row r="336" spans="1:8" ht="12.75">
      <c r="A336" s="74"/>
      <c r="B336" s="74" t="s">
        <v>188</v>
      </c>
      <c r="C336" s="74"/>
      <c r="D336" s="150">
        <f>+D325/D333*100</f>
        <v>2.6812968117579032</v>
      </c>
      <c r="E336" s="150">
        <f>+E325/E333*100</f>
        <v>5.16884664164286</v>
      </c>
      <c r="F336" s="93"/>
      <c r="G336" s="150">
        <f>+G325/G333*100</f>
        <v>13.89359661569184</v>
      </c>
      <c r="H336" s="150">
        <f>+H325/H333*100</f>
        <v>17.15910991080809</v>
      </c>
    </row>
    <row r="337" spans="1:8" ht="12.75">
      <c r="A337" s="74"/>
      <c r="B337" s="106" t="s">
        <v>407</v>
      </c>
      <c r="C337" s="74"/>
      <c r="D337" s="150">
        <f>D326/D333*100</f>
        <v>0.7634434628262535</v>
      </c>
      <c r="E337" s="150">
        <f>E326/E333*100</f>
        <v>-0.5732843105855827</v>
      </c>
      <c r="F337" s="93"/>
      <c r="G337" s="150">
        <f>G326/G333*100</f>
        <v>1.4461479846550003</v>
      </c>
      <c r="H337" s="150">
        <f>H326/H333*100</f>
        <v>2.376978580690756</v>
      </c>
    </row>
    <row r="338" spans="1:8" ht="12.75">
      <c r="A338" s="74"/>
      <c r="B338" s="74" t="s">
        <v>295</v>
      </c>
      <c r="C338" s="74"/>
      <c r="D338" s="151">
        <f>+D336+D337</f>
        <v>3.4447402745841567</v>
      </c>
      <c r="E338" s="151">
        <f>+E336+E337</f>
        <v>4.595562331057277</v>
      </c>
      <c r="F338" s="93"/>
      <c r="G338" s="151">
        <f>+G336+G337</f>
        <v>15.33974460034684</v>
      </c>
      <c r="H338" s="151">
        <f>+H336+H337</f>
        <v>19.536088491498848</v>
      </c>
    </row>
    <row r="339" spans="1:8" ht="12.75">
      <c r="A339" s="74"/>
      <c r="B339" s="74"/>
      <c r="C339" s="74"/>
      <c r="D339" s="74"/>
      <c r="E339" s="150"/>
      <c r="F339" s="93"/>
      <c r="G339" s="150"/>
      <c r="H339" s="150"/>
    </row>
    <row r="340" spans="1:8" ht="12.75">
      <c r="A340" s="74"/>
      <c r="B340" s="74"/>
      <c r="C340" s="74"/>
      <c r="D340" s="74"/>
      <c r="E340" s="150"/>
      <c r="F340" s="93"/>
      <c r="G340" s="150"/>
      <c r="H340" s="150"/>
    </row>
    <row r="341" spans="1:8" ht="12.75">
      <c r="A341" s="74"/>
      <c r="B341" s="74"/>
      <c r="C341" s="74"/>
      <c r="D341" s="74"/>
      <c r="E341" s="74"/>
      <c r="F341" s="74"/>
      <c r="G341" s="74"/>
      <c r="H341" s="74"/>
    </row>
    <row r="342" spans="1:8" ht="12.75">
      <c r="A342" s="74"/>
      <c r="B342" s="74"/>
      <c r="C342" s="74"/>
      <c r="D342" s="74"/>
      <c r="E342" s="74"/>
      <c r="F342" s="74"/>
      <c r="G342" s="74"/>
      <c r="H342" s="74"/>
    </row>
    <row r="343" spans="1:8" ht="12.75">
      <c r="A343" s="74"/>
      <c r="B343" s="74"/>
      <c r="C343" s="74"/>
      <c r="D343" s="74"/>
      <c r="E343" s="74"/>
      <c r="F343" s="74"/>
      <c r="G343" s="74"/>
      <c r="H343" s="74"/>
    </row>
    <row r="344" spans="1:8" ht="12.75">
      <c r="A344" s="74"/>
      <c r="B344" s="74"/>
      <c r="C344" s="74"/>
      <c r="D344" s="74"/>
      <c r="E344" s="74"/>
      <c r="F344" s="74"/>
      <c r="G344" s="74"/>
      <c r="H344" s="74"/>
    </row>
    <row r="345" spans="1:8" ht="12.75">
      <c r="A345" s="74"/>
      <c r="B345" s="74"/>
      <c r="C345" s="74"/>
      <c r="D345" s="74"/>
      <c r="E345" s="74"/>
      <c r="F345" s="74"/>
      <c r="G345" s="74"/>
      <c r="H345" s="74"/>
    </row>
    <row r="346" spans="1:8" ht="12.75">
      <c r="A346" s="74"/>
      <c r="B346" s="74"/>
      <c r="C346" s="74"/>
      <c r="D346" s="74"/>
      <c r="E346" s="74"/>
      <c r="F346" s="74"/>
      <c r="G346" s="74"/>
      <c r="H346" s="74"/>
    </row>
    <row r="347" spans="1:8" ht="12.75">
      <c r="A347" s="104" t="s">
        <v>57</v>
      </c>
      <c r="B347" s="74"/>
      <c r="C347" s="74"/>
      <c r="D347" s="74"/>
      <c r="E347" s="74"/>
      <c r="F347" s="74"/>
      <c r="G347" s="74"/>
      <c r="H347" s="74"/>
    </row>
    <row r="348" spans="1:8" ht="12.75">
      <c r="A348" s="74"/>
      <c r="B348" s="74"/>
      <c r="C348" s="74"/>
      <c r="D348" s="74"/>
      <c r="E348" s="74"/>
      <c r="F348" s="74"/>
      <c r="G348" s="74"/>
      <c r="H348" s="74"/>
    </row>
    <row r="349" spans="1:8" ht="12.75">
      <c r="A349" s="74"/>
      <c r="B349" s="74"/>
      <c r="C349" s="74"/>
      <c r="D349" s="74"/>
      <c r="E349" s="74"/>
      <c r="F349" s="74"/>
      <c r="G349" s="74"/>
      <c r="H349" s="74"/>
    </row>
    <row r="350" spans="1:8" ht="12.75">
      <c r="A350" s="104" t="s">
        <v>58</v>
      </c>
      <c r="B350" s="74"/>
      <c r="C350" s="74"/>
      <c r="D350" s="74"/>
      <c r="E350" s="74"/>
      <c r="F350" s="74"/>
      <c r="G350" s="74"/>
      <c r="H350" s="74"/>
    </row>
    <row r="351" spans="1:8" ht="12.75">
      <c r="A351" s="104" t="s">
        <v>166</v>
      </c>
      <c r="B351" s="74"/>
      <c r="C351" s="74"/>
      <c r="D351" s="74"/>
      <c r="E351" s="74"/>
      <c r="F351" s="74"/>
      <c r="G351" s="74"/>
      <c r="H351" s="74"/>
    </row>
    <row r="352" spans="1:8" ht="12.75">
      <c r="A352" s="104" t="s">
        <v>107</v>
      </c>
      <c r="B352" s="74"/>
      <c r="C352" s="74"/>
      <c r="D352" s="74"/>
      <c r="E352" s="74"/>
      <c r="F352" s="74"/>
      <c r="G352" s="74"/>
      <c r="H352" s="74"/>
    </row>
    <row r="353" spans="1:8" ht="12.75">
      <c r="A353" s="104"/>
      <c r="B353" s="74"/>
      <c r="C353" s="74"/>
      <c r="D353" s="74"/>
      <c r="E353" s="74"/>
      <c r="F353" s="74"/>
      <c r="G353" s="74"/>
      <c r="H353" s="74"/>
    </row>
    <row r="354" spans="1:8" ht="12.75">
      <c r="A354" s="104" t="s">
        <v>59</v>
      </c>
      <c r="B354" s="74"/>
      <c r="C354" s="74"/>
      <c r="D354" s="74"/>
      <c r="E354" s="74"/>
      <c r="F354" s="74"/>
      <c r="G354" s="74"/>
      <c r="H354" s="74"/>
    </row>
    <row r="355" ht="12.75">
      <c r="A355" s="21"/>
    </row>
  </sheetData>
  <mergeCells count="5">
    <mergeCell ref="C80:H80"/>
    <mergeCell ref="D320:E320"/>
    <mergeCell ref="G320:H320"/>
    <mergeCell ref="G156:H156"/>
    <mergeCell ref="D156:E156"/>
  </mergeCells>
  <printOptions/>
  <pageMargins left="0.58" right="0.25" top="0.32" bottom="0.33" header="0.22" footer="0.41"/>
  <pageSetup horizontalDpi="600" verticalDpi="600" orientation="portrait" paperSize="9" scale="80" r:id="rId1"/>
  <rowBreaks count="4" manualBreakCount="4">
    <brk id="75" max="255" man="1"/>
    <brk id="140" max="255" man="1"/>
    <brk id="210" max="255" man="1"/>
    <brk id="2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 </cp:lastModifiedBy>
  <cp:lastPrinted>2008-06-03T08:21:41Z</cp:lastPrinted>
  <dcterms:created xsi:type="dcterms:W3CDTF">2002-10-29T06:52:49Z</dcterms:created>
  <dcterms:modified xsi:type="dcterms:W3CDTF">2008-06-03T10:06:42Z</dcterms:modified>
  <cp:category/>
  <cp:version/>
  <cp:contentType/>
  <cp:contentStatus/>
</cp:coreProperties>
</file>